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ational Women/2025 National Women's - Papatoetoe/"/>
    </mc:Choice>
  </mc:AlternateContent>
  <xr:revisionPtr revIDLastSave="0" documentId="8_{54451790-4C82-42BC-A701-68B70F4F500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s" sheetId="1" r:id="rId1"/>
    <sheet name="Score cards" sheetId="2" state="hidden" r:id="rId2"/>
    <sheet name="section play" sheetId="3" r:id="rId3"/>
    <sheet name="scores" sheetId="4" r:id="rId4"/>
    <sheet name="27 Qualify" sheetId="5" r:id="rId5"/>
    <sheet name="32 Qualify" sheetId="6" state="hidden" r:id="rId6"/>
  </sheets>
  <definedNames>
    <definedName name="post_section">scores!$B$1:$D$42</definedName>
    <definedName name="post_sections">scores!$B$1:$D$48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6" i="6" l="1"/>
  <c r="J143" i="6"/>
  <c r="J142" i="6"/>
  <c r="F139" i="6"/>
  <c r="J138" i="6"/>
  <c r="J137" i="6"/>
  <c r="F128" i="6"/>
  <c r="J125" i="6"/>
  <c r="J124" i="6"/>
  <c r="F121" i="6"/>
  <c r="F120" i="6"/>
  <c r="N117" i="6"/>
  <c r="N116" i="6"/>
  <c r="F113" i="6"/>
  <c r="F112" i="6"/>
  <c r="J109" i="6"/>
  <c r="J108" i="6"/>
  <c r="J106" i="6"/>
  <c r="J105" i="6"/>
  <c r="F105" i="6"/>
  <c r="R98" i="6"/>
  <c r="F96" i="6"/>
  <c r="J95" i="6"/>
  <c r="J94" i="6"/>
  <c r="N91" i="6"/>
  <c r="N90" i="6"/>
  <c r="F88" i="6"/>
  <c r="J87" i="6"/>
  <c r="J86" i="6"/>
  <c r="F85" i="6"/>
  <c r="N83" i="6"/>
  <c r="N82" i="6"/>
  <c r="T80" i="6"/>
  <c r="W80" i="6" s="1"/>
  <c r="F80" i="6"/>
  <c r="W79" i="6"/>
  <c r="T79" i="6"/>
  <c r="J79" i="6"/>
  <c r="T78" i="6"/>
  <c r="W78" i="6" s="1"/>
  <c r="Z78" i="6" s="1"/>
  <c r="J78" i="6"/>
  <c r="T77" i="6"/>
  <c r="W77" i="6" s="1"/>
  <c r="F77" i="6"/>
  <c r="W75" i="6"/>
  <c r="T75" i="6"/>
  <c r="N75" i="6"/>
  <c r="T74" i="6"/>
  <c r="W74" i="6" s="1"/>
  <c r="Z74" i="6" s="1"/>
  <c r="N74" i="6"/>
  <c r="T73" i="6"/>
  <c r="W73" i="6" s="1"/>
  <c r="Z73" i="6" s="1"/>
  <c r="W72" i="6"/>
  <c r="Z72" i="6" s="1"/>
  <c r="T72" i="6"/>
  <c r="W71" i="6"/>
  <c r="Z71" i="6" s="1"/>
  <c r="T71" i="6"/>
  <c r="J71" i="6"/>
  <c r="T70" i="6"/>
  <c r="W70" i="6" s="1"/>
  <c r="J70" i="6"/>
  <c r="W69" i="6"/>
  <c r="T69" i="6"/>
  <c r="K69" i="6"/>
  <c r="F69" i="6"/>
  <c r="K68" i="6"/>
  <c r="W67" i="6"/>
  <c r="Z67" i="6" s="1"/>
  <c r="T67" i="6"/>
  <c r="B64" i="6"/>
  <c r="B63" i="6"/>
  <c r="F62" i="6"/>
  <c r="F61" i="6"/>
  <c r="B60" i="6"/>
  <c r="B59" i="6"/>
  <c r="J58" i="6"/>
  <c r="J57" i="6"/>
  <c r="B56" i="6"/>
  <c r="B55" i="6"/>
  <c r="F54" i="6"/>
  <c r="F53" i="6"/>
  <c r="B52" i="6"/>
  <c r="B51" i="6"/>
  <c r="N50" i="6"/>
  <c r="N49" i="6"/>
  <c r="B48" i="6"/>
  <c r="B47" i="6"/>
  <c r="F46" i="6"/>
  <c r="F45" i="6"/>
  <c r="B44" i="6"/>
  <c r="B43" i="6"/>
  <c r="J42" i="6"/>
  <c r="J41" i="6"/>
  <c r="B40" i="6"/>
  <c r="J39" i="6"/>
  <c r="B39" i="6"/>
  <c r="J38" i="6"/>
  <c r="F38" i="6"/>
  <c r="F37" i="6"/>
  <c r="B36" i="6"/>
  <c r="B35" i="6"/>
  <c r="R32" i="6"/>
  <c r="F31" i="6"/>
  <c r="F30" i="6"/>
  <c r="J29" i="6"/>
  <c r="J28" i="6"/>
  <c r="F27" i="6"/>
  <c r="F26" i="6"/>
  <c r="N25" i="6"/>
  <c r="N24" i="6"/>
  <c r="F23" i="6"/>
  <c r="F22" i="6"/>
  <c r="J21" i="6"/>
  <c r="J20" i="6"/>
  <c r="F19" i="6"/>
  <c r="F18" i="6"/>
  <c r="N17" i="6"/>
  <c r="N16" i="6"/>
  <c r="F15" i="6"/>
  <c r="F14" i="6"/>
  <c r="J13" i="6"/>
  <c r="J12" i="6"/>
  <c r="F11" i="6"/>
  <c r="F10" i="6"/>
  <c r="N9" i="6"/>
  <c r="N8" i="6"/>
  <c r="F7" i="6"/>
  <c r="F6" i="6"/>
  <c r="J5" i="6"/>
  <c r="J4" i="6"/>
  <c r="K3" i="6"/>
  <c r="F3" i="6"/>
  <c r="K2" i="6"/>
  <c r="F2" i="6"/>
  <c r="J107" i="5"/>
  <c r="J105" i="5"/>
  <c r="V83" i="5"/>
  <c r="Y83" i="5" s="1"/>
  <c r="V82" i="5"/>
  <c r="Y82" i="5" s="1"/>
  <c r="Y78" i="5"/>
  <c r="V78" i="5"/>
  <c r="Y75" i="5"/>
  <c r="V75" i="5"/>
  <c r="K70" i="5"/>
  <c r="K68" i="5"/>
  <c r="F63" i="5"/>
  <c r="J59" i="5" s="1"/>
  <c r="F62" i="5"/>
  <c r="F55" i="5"/>
  <c r="J58" i="5" s="1"/>
  <c r="N51" i="5" s="1"/>
  <c r="F54" i="5"/>
  <c r="F47" i="5"/>
  <c r="F46" i="5"/>
  <c r="J43" i="5"/>
  <c r="J40" i="5"/>
  <c r="F39" i="5"/>
  <c r="J38" i="5"/>
  <c r="F38" i="5"/>
  <c r="J42" i="5" s="1"/>
  <c r="N50" i="5" s="1"/>
  <c r="Y15" i="5"/>
  <c r="V15" i="5"/>
  <c r="V8" i="5"/>
  <c r="Y8" i="5" s="1"/>
  <c r="Y7" i="5"/>
  <c r="V7" i="5"/>
  <c r="V4" i="5"/>
  <c r="Y4" i="5" s="1"/>
  <c r="K3" i="5"/>
  <c r="K1" i="5"/>
  <c r="H60" i="4"/>
  <c r="H59" i="4"/>
  <c r="H58" i="4"/>
  <c r="H57" i="4"/>
  <c r="H56" i="4"/>
  <c r="H55" i="4"/>
  <c r="B54" i="4"/>
  <c r="B53" i="4"/>
  <c r="G53" i="4" s="1"/>
  <c r="B52" i="4"/>
  <c r="B51" i="4"/>
  <c r="G51" i="4" s="1"/>
  <c r="B50" i="4"/>
  <c r="B49" i="4"/>
  <c r="G49" i="4" s="1"/>
  <c r="B48" i="4"/>
  <c r="B47" i="4"/>
  <c r="G47" i="4" s="1"/>
  <c r="B46" i="4"/>
  <c r="B45" i="4"/>
  <c r="G45" i="4" s="1"/>
  <c r="B44" i="4"/>
  <c r="B43" i="4"/>
  <c r="G43" i="4" s="1"/>
  <c r="B42" i="4"/>
  <c r="B41" i="4"/>
  <c r="G41" i="4" s="1"/>
  <c r="B40" i="4"/>
  <c r="B39" i="4"/>
  <c r="G39" i="4" s="1"/>
  <c r="B38" i="4"/>
  <c r="B37" i="4"/>
  <c r="G37" i="4" s="1"/>
  <c r="B36" i="4"/>
  <c r="B35" i="4"/>
  <c r="G35" i="4" s="1"/>
  <c r="B34" i="4"/>
  <c r="B33" i="4"/>
  <c r="G33" i="4" s="1"/>
  <c r="B32" i="4"/>
  <c r="B31" i="4"/>
  <c r="G31" i="4" s="1"/>
  <c r="B30" i="4"/>
  <c r="B29" i="4"/>
  <c r="G29" i="4" s="1"/>
  <c r="B28" i="4"/>
  <c r="B27" i="4"/>
  <c r="G27" i="4" s="1"/>
  <c r="B26" i="4"/>
  <c r="B25" i="4"/>
  <c r="G25" i="4" s="1"/>
  <c r="B24" i="4"/>
  <c r="B23" i="4"/>
  <c r="G23" i="4" s="1"/>
  <c r="B22" i="4"/>
  <c r="B21" i="4"/>
  <c r="G21" i="4" s="1"/>
  <c r="B20" i="4"/>
  <c r="B19" i="4"/>
  <c r="G19" i="4" s="1"/>
  <c r="B18" i="4"/>
  <c r="B17" i="4"/>
  <c r="G17" i="4" s="1"/>
  <c r="B16" i="4"/>
  <c r="B15" i="4"/>
  <c r="G15" i="4" s="1"/>
  <c r="B14" i="4"/>
  <c r="B13" i="4"/>
  <c r="G13" i="4" s="1"/>
  <c r="B12" i="4"/>
  <c r="B11" i="4"/>
  <c r="G11" i="4" s="1"/>
  <c r="B10" i="4"/>
  <c r="B9" i="4"/>
  <c r="G9" i="4" s="1"/>
  <c r="B8" i="4"/>
  <c r="B7" i="4"/>
  <c r="G7" i="4" s="1"/>
  <c r="B6" i="4"/>
  <c r="B5" i="4"/>
  <c r="G5" i="4" s="1"/>
  <c r="B4" i="4"/>
  <c r="B3" i="4"/>
  <c r="G3" i="4" s="1"/>
  <c r="B2" i="4"/>
  <c r="B1" i="4"/>
  <c r="G1" i="4" s="1"/>
  <c r="H150" i="3"/>
  <c r="G150" i="3"/>
  <c r="F150" i="3"/>
  <c r="E150" i="3"/>
  <c r="D150" i="3"/>
  <c r="C150" i="3"/>
  <c r="G149" i="3"/>
  <c r="F149" i="3"/>
  <c r="E149" i="3"/>
  <c r="D149" i="3"/>
  <c r="C149" i="3"/>
  <c r="F148" i="3"/>
  <c r="E148" i="3"/>
  <c r="D148" i="3"/>
  <c r="C148" i="3"/>
  <c r="G147" i="3"/>
  <c r="G148" i="3" s="1"/>
  <c r="H148" i="3" s="1"/>
  <c r="E147" i="3"/>
  <c r="D147" i="3"/>
  <c r="C147" i="3"/>
  <c r="G146" i="3"/>
  <c r="F146" i="3"/>
  <c r="E146" i="3"/>
  <c r="D146" i="3"/>
  <c r="F145" i="3"/>
  <c r="E145" i="3"/>
  <c r="C145" i="3"/>
  <c r="C146" i="3" s="1"/>
  <c r="H146" i="3" s="1"/>
  <c r="G144" i="3"/>
  <c r="E144" i="3"/>
  <c r="D144" i="3"/>
  <c r="C144" i="3"/>
  <c r="F143" i="3"/>
  <c r="F144" i="3" s="1"/>
  <c r="D143" i="3"/>
  <c r="G142" i="3"/>
  <c r="F142" i="3"/>
  <c r="E142" i="3"/>
  <c r="H142" i="3" s="1"/>
  <c r="D142" i="3"/>
  <c r="C142" i="3"/>
  <c r="G141" i="3"/>
  <c r="G140" i="3"/>
  <c r="F140" i="3"/>
  <c r="E140" i="3"/>
  <c r="D140" i="3"/>
  <c r="C140" i="3"/>
  <c r="H140" i="3" s="1"/>
  <c r="N134" i="3"/>
  <c r="H134" i="3"/>
  <c r="D134" i="3"/>
  <c r="C134" i="3"/>
  <c r="G133" i="3"/>
  <c r="G134" i="3" s="1"/>
  <c r="F133" i="3"/>
  <c r="F134" i="3" s="1"/>
  <c r="E133" i="3"/>
  <c r="E134" i="3" s="1"/>
  <c r="D133" i="3"/>
  <c r="C133" i="3"/>
  <c r="G132" i="3"/>
  <c r="F132" i="3"/>
  <c r="G131" i="3"/>
  <c r="E131" i="3"/>
  <c r="E132" i="3" s="1"/>
  <c r="D131" i="3"/>
  <c r="D132" i="3" s="1"/>
  <c r="C131" i="3"/>
  <c r="C132" i="3" s="1"/>
  <c r="H132" i="3" s="1"/>
  <c r="H130" i="3"/>
  <c r="G130" i="3"/>
  <c r="D130" i="3"/>
  <c r="C130" i="3"/>
  <c r="F129" i="3"/>
  <c r="F130" i="3" s="1"/>
  <c r="E129" i="3"/>
  <c r="E130" i="3" s="1"/>
  <c r="C129" i="3"/>
  <c r="E128" i="3"/>
  <c r="C128" i="3"/>
  <c r="H128" i="3" s="1"/>
  <c r="F127" i="3"/>
  <c r="F128" i="3" s="1"/>
  <c r="D127" i="3"/>
  <c r="D128" i="3" s="1"/>
  <c r="F126" i="3"/>
  <c r="E126" i="3"/>
  <c r="D126" i="3"/>
  <c r="C126" i="3"/>
  <c r="H126" i="3" s="1"/>
  <c r="G125" i="3"/>
  <c r="G126" i="3" s="1"/>
  <c r="B125" i="3"/>
  <c r="M126" i="3" s="1"/>
  <c r="G124" i="3"/>
  <c r="F124" i="3"/>
  <c r="E124" i="3"/>
  <c r="D124" i="3"/>
  <c r="C124" i="3"/>
  <c r="F119" i="3"/>
  <c r="E119" i="3"/>
  <c r="D119" i="3"/>
  <c r="C119" i="3"/>
  <c r="G118" i="3"/>
  <c r="G119" i="3" s="1"/>
  <c r="F118" i="3"/>
  <c r="E118" i="3"/>
  <c r="D118" i="3"/>
  <c r="C118" i="3"/>
  <c r="F117" i="3"/>
  <c r="C117" i="3"/>
  <c r="G116" i="3"/>
  <c r="G117" i="3" s="1"/>
  <c r="E116" i="3"/>
  <c r="E117" i="3" s="1"/>
  <c r="D116" i="3"/>
  <c r="D117" i="3" s="1"/>
  <c r="C116" i="3"/>
  <c r="G115" i="3"/>
  <c r="D115" i="3"/>
  <c r="E114" i="3"/>
  <c r="E115" i="3" s="1"/>
  <c r="C114" i="3"/>
  <c r="C115" i="3" s="1"/>
  <c r="H115" i="3" s="1"/>
  <c r="B114" i="3"/>
  <c r="M115" i="3" s="1"/>
  <c r="G113" i="3"/>
  <c r="E113" i="3"/>
  <c r="C113" i="3"/>
  <c r="F112" i="3"/>
  <c r="F113" i="3" s="1"/>
  <c r="D112" i="3"/>
  <c r="D113" i="3" s="1"/>
  <c r="B112" i="3"/>
  <c r="M113" i="3" s="1"/>
  <c r="G111" i="3"/>
  <c r="H111" i="3" s="1"/>
  <c r="E111" i="3"/>
  <c r="D111" i="3"/>
  <c r="C111" i="3"/>
  <c r="G110" i="3"/>
  <c r="G109" i="3"/>
  <c r="F109" i="3"/>
  <c r="E109" i="3"/>
  <c r="D109" i="3"/>
  <c r="H109" i="3" s="1"/>
  <c r="C109" i="3"/>
  <c r="F104" i="3"/>
  <c r="D104" i="3"/>
  <c r="C104" i="3"/>
  <c r="H104" i="3" s="1"/>
  <c r="G103" i="3"/>
  <c r="G104" i="3" s="1"/>
  <c r="F103" i="3"/>
  <c r="E103" i="3"/>
  <c r="E104" i="3" s="1"/>
  <c r="D103" i="3"/>
  <c r="C103" i="3"/>
  <c r="F102" i="3"/>
  <c r="C102" i="3"/>
  <c r="G101" i="3"/>
  <c r="G102" i="3" s="1"/>
  <c r="E101" i="3"/>
  <c r="E102" i="3" s="1"/>
  <c r="D101" i="3"/>
  <c r="D102" i="3" s="1"/>
  <c r="C101" i="3"/>
  <c r="G100" i="3"/>
  <c r="D100" i="3"/>
  <c r="C100" i="3"/>
  <c r="H100" i="3" s="1"/>
  <c r="F99" i="3"/>
  <c r="F100" i="3" s="1"/>
  <c r="E99" i="3"/>
  <c r="E100" i="3" s="1"/>
  <c r="C99" i="3"/>
  <c r="G98" i="3"/>
  <c r="E98" i="3"/>
  <c r="D98" i="3"/>
  <c r="C98" i="3"/>
  <c r="F97" i="3"/>
  <c r="F98" i="3" s="1"/>
  <c r="D97" i="3"/>
  <c r="F96" i="3"/>
  <c r="E96" i="3"/>
  <c r="D96" i="3"/>
  <c r="C96" i="3"/>
  <c r="H96" i="3" s="1"/>
  <c r="G95" i="3"/>
  <c r="G96" i="3" s="1"/>
  <c r="G94" i="3"/>
  <c r="F94" i="3"/>
  <c r="E94" i="3"/>
  <c r="D94" i="3"/>
  <c r="C94" i="3"/>
  <c r="H94" i="3" s="1"/>
  <c r="B93" i="3"/>
  <c r="M94" i="3" s="1"/>
  <c r="G89" i="3"/>
  <c r="C89" i="3"/>
  <c r="G88" i="3"/>
  <c r="F88" i="3"/>
  <c r="F89" i="3" s="1"/>
  <c r="E88" i="3"/>
  <c r="E89" i="3" s="1"/>
  <c r="D88" i="3"/>
  <c r="D89" i="3" s="1"/>
  <c r="C88" i="3"/>
  <c r="F87" i="3"/>
  <c r="E87" i="3"/>
  <c r="G86" i="3"/>
  <c r="G87" i="3" s="1"/>
  <c r="E86" i="3"/>
  <c r="D86" i="3"/>
  <c r="D87" i="3" s="1"/>
  <c r="C86" i="3"/>
  <c r="C87" i="3" s="1"/>
  <c r="H87" i="3" s="1"/>
  <c r="G85" i="3"/>
  <c r="D85" i="3"/>
  <c r="F84" i="3"/>
  <c r="F85" i="3" s="1"/>
  <c r="E84" i="3"/>
  <c r="E85" i="3" s="1"/>
  <c r="C84" i="3"/>
  <c r="C85" i="3" s="1"/>
  <c r="B84" i="3"/>
  <c r="M85" i="3" s="1"/>
  <c r="G83" i="3"/>
  <c r="E83" i="3"/>
  <c r="C83" i="3"/>
  <c r="F82" i="3"/>
  <c r="F83" i="3" s="1"/>
  <c r="D82" i="3"/>
  <c r="D83" i="3" s="1"/>
  <c r="H83" i="3" s="1"/>
  <c r="B82" i="3"/>
  <c r="M83" i="3" s="1"/>
  <c r="G81" i="3"/>
  <c r="H81" i="3" s="1"/>
  <c r="F81" i="3"/>
  <c r="E81" i="3"/>
  <c r="D81" i="3"/>
  <c r="C81" i="3"/>
  <c r="G80" i="3"/>
  <c r="G79" i="3"/>
  <c r="F79" i="3"/>
  <c r="E79" i="3"/>
  <c r="H79" i="3" s="1"/>
  <c r="D79" i="3"/>
  <c r="C79" i="3"/>
  <c r="F74" i="3"/>
  <c r="E74" i="3"/>
  <c r="D74" i="3"/>
  <c r="C74" i="3"/>
  <c r="H74" i="3" s="1"/>
  <c r="G73" i="3"/>
  <c r="G74" i="3" s="1"/>
  <c r="F73" i="3"/>
  <c r="E73" i="3"/>
  <c r="D73" i="3"/>
  <c r="C73" i="3"/>
  <c r="G72" i="3"/>
  <c r="F72" i="3"/>
  <c r="E72" i="3"/>
  <c r="C72" i="3"/>
  <c r="H72" i="3" s="1"/>
  <c r="G71" i="3"/>
  <c r="E71" i="3"/>
  <c r="D71" i="3"/>
  <c r="D72" i="3" s="1"/>
  <c r="C71" i="3"/>
  <c r="G70" i="3"/>
  <c r="E70" i="3"/>
  <c r="D70" i="3"/>
  <c r="C70" i="3"/>
  <c r="H70" i="3" s="1"/>
  <c r="F69" i="3"/>
  <c r="F70" i="3" s="1"/>
  <c r="E69" i="3"/>
  <c r="C69" i="3"/>
  <c r="G68" i="3"/>
  <c r="F68" i="3"/>
  <c r="E68" i="3"/>
  <c r="D68" i="3"/>
  <c r="H68" i="3" s="1"/>
  <c r="C68" i="3"/>
  <c r="F67" i="3"/>
  <c r="D67" i="3"/>
  <c r="F66" i="3"/>
  <c r="E66" i="3"/>
  <c r="D66" i="3"/>
  <c r="C66" i="3"/>
  <c r="H66" i="3" s="1"/>
  <c r="G65" i="3"/>
  <c r="G66" i="3" s="1"/>
  <c r="G64" i="3"/>
  <c r="F64" i="3"/>
  <c r="E64" i="3"/>
  <c r="D64" i="3"/>
  <c r="C64" i="3"/>
  <c r="H64" i="3" s="1"/>
  <c r="B63" i="3"/>
  <c r="M64" i="3" s="1"/>
  <c r="C59" i="3"/>
  <c r="G58" i="3"/>
  <c r="G59" i="3" s="1"/>
  <c r="F58" i="3"/>
  <c r="F59" i="3" s="1"/>
  <c r="E58" i="3"/>
  <c r="E59" i="3" s="1"/>
  <c r="D58" i="3"/>
  <c r="D59" i="3" s="1"/>
  <c r="C58" i="3"/>
  <c r="B58" i="3"/>
  <c r="M59" i="3" s="1"/>
  <c r="F57" i="3"/>
  <c r="E57" i="3"/>
  <c r="G56" i="3"/>
  <c r="G57" i="3" s="1"/>
  <c r="E56" i="3"/>
  <c r="D56" i="3"/>
  <c r="D57" i="3" s="1"/>
  <c r="C56" i="3"/>
  <c r="C57" i="3" s="1"/>
  <c r="G55" i="3"/>
  <c r="D55" i="3"/>
  <c r="C55" i="3"/>
  <c r="F54" i="3"/>
  <c r="F55" i="3" s="1"/>
  <c r="E54" i="3"/>
  <c r="E55" i="3" s="1"/>
  <c r="C54" i="3"/>
  <c r="G53" i="3"/>
  <c r="E53" i="3"/>
  <c r="D53" i="3"/>
  <c r="C53" i="3"/>
  <c r="F52" i="3"/>
  <c r="F53" i="3" s="1"/>
  <c r="D52" i="3"/>
  <c r="F51" i="3"/>
  <c r="E51" i="3"/>
  <c r="D51" i="3"/>
  <c r="C51" i="3"/>
  <c r="G50" i="3"/>
  <c r="G51" i="3" s="1"/>
  <c r="G49" i="3"/>
  <c r="F49" i="3"/>
  <c r="E49" i="3"/>
  <c r="D49" i="3"/>
  <c r="C49" i="3"/>
  <c r="H49" i="3" s="1"/>
  <c r="B48" i="3"/>
  <c r="M49" i="3" s="1"/>
  <c r="C44" i="3"/>
  <c r="G43" i="3"/>
  <c r="G44" i="3" s="1"/>
  <c r="F43" i="3"/>
  <c r="F44" i="3" s="1"/>
  <c r="E43" i="3"/>
  <c r="E44" i="3" s="1"/>
  <c r="D43" i="3"/>
  <c r="D44" i="3" s="1"/>
  <c r="C43" i="3"/>
  <c r="F42" i="3"/>
  <c r="E42" i="3"/>
  <c r="D42" i="3"/>
  <c r="C42" i="3"/>
  <c r="H42" i="3" s="1"/>
  <c r="G41" i="3"/>
  <c r="G42" i="3" s="1"/>
  <c r="E41" i="3"/>
  <c r="D41" i="3"/>
  <c r="C41" i="3"/>
  <c r="G40" i="3"/>
  <c r="F40" i="3"/>
  <c r="E40" i="3"/>
  <c r="D40" i="3"/>
  <c r="H40" i="3" s="1"/>
  <c r="C40" i="3"/>
  <c r="F39" i="3"/>
  <c r="E39" i="3"/>
  <c r="C39" i="3"/>
  <c r="G38" i="3"/>
  <c r="F38" i="3"/>
  <c r="E38" i="3"/>
  <c r="H38" i="3" s="1"/>
  <c r="D38" i="3"/>
  <c r="C38" i="3"/>
  <c r="F37" i="3"/>
  <c r="D37" i="3"/>
  <c r="G36" i="3"/>
  <c r="F36" i="3"/>
  <c r="E36" i="3"/>
  <c r="H36" i="3" s="1"/>
  <c r="D36" i="3"/>
  <c r="C36" i="3"/>
  <c r="G35" i="3"/>
  <c r="G34" i="3"/>
  <c r="F34" i="3"/>
  <c r="E34" i="3"/>
  <c r="D34" i="3"/>
  <c r="H34" i="3" s="1"/>
  <c r="C34" i="3"/>
  <c r="N32" i="3"/>
  <c r="G29" i="3"/>
  <c r="F29" i="3"/>
  <c r="E29" i="3"/>
  <c r="D29" i="3"/>
  <c r="C29" i="3"/>
  <c r="H29" i="3" s="1"/>
  <c r="G28" i="3"/>
  <c r="F28" i="3"/>
  <c r="E28" i="3"/>
  <c r="D28" i="3"/>
  <c r="C28" i="3"/>
  <c r="G27" i="3"/>
  <c r="F27" i="3"/>
  <c r="E27" i="3"/>
  <c r="G26" i="3"/>
  <c r="E26" i="3"/>
  <c r="D26" i="3"/>
  <c r="D27" i="3" s="1"/>
  <c r="C26" i="3"/>
  <c r="C27" i="3" s="1"/>
  <c r="H27" i="3" s="1"/>
  <c r="B26" i="3"/>
  <c r="M27" i="3" s="1"/>
  <c r="G25" i="3"/>
  <c r="D25" i="3"/>
  <c r="F24" i="3"/>
  <c r="F25" i="3" s="1"/>
  <c r="E24" i="3"/>
  <c r="E25" i="3" s="1"/>
  <c r="C24" i="3"/>
  <c r="C25" i="3" s="1"/>
  <c r="H25" i="3" s="1"/>
  <c r="B24" i="3"/>
  <c r="M25" i="3" s="1"/>
  <c r="M23" i="3"/>
  <c r="G23" i="3"/>
  <c r="E23" i="3"/>
  <c r="C23" i="3"/>
  <c r="F22" i="3"/>
  <c r="F23" i="3" s="1"/>
  <c r="D22" i="3"/>
  <c r="D23" i="3" s="1"/>
  <c r="B22" i="3"/>
  <c r="M21" i="3"/>
  <c r="F21" i="3"/>
  <c r="E21" i="3"/>
  <c r="D21" i="3"/>
  <c r="C21" i="3"/>
  <c r="G20" i="3"/>
  <c r="G21" i="3" s="1"/>
  <c r="B20" i="3"/>
  <c r="H19" i="3"/>
  <c r="G19" i="3"/>
  <c r="F19" i="3"/>
  <c r="E19" i="3"/>
  <c r="D19" i="3"/>
  <c r="C19" i="3"/>
  <c r="N17" i="3"/>
  <c r="G14" i="3"/>
  <c r="G13" i="3"/>
  <c r="F13" i="3"/>
  <c r="F14" i="3" s="1"/>
  <c r="E13" i="3"/>
  <c r="E14" i="3" s="1"/>
  <c r="D13" i="3"/>
  <c r="D14" i="3" s="1"/>
  <c r="C13" i="3"/>
  <c r="C14" i="3" s="1"/>
  <c r="H14" i="3" s="1"/>
  <c r="M12" i="3"/>
  <c r="F12" i="3"/>
  <c r="G11" i="3"/>
  <c r="G12" i="3" s="1"/>
  <c r="E11" i="3"/>
  <c r="E12" i="3" s="1"/>
  <c r="D11" i="3"/>
  <c r="D12" i="3" s="1"/>
  <c r="C11" i="3"/>
  <c r="C12" i="3" s="1"/>
  <c r="B11" i="3"/>
  <c r="G10" i="3"/>
  <c r="D10" i="3"/>
  <c r="C10" i="3"/>
  <c r="F9" i="3"/>
  <c r="F10" i="3" s="1"/>
  <c r="E9" i="3"/>
  <c r="E10" i="3" s="1"/>
  <c r="B9" i="3"/>
  <c r="M10" i="3" s="1"/>
  <c r="G8" i="3"/>
  <c r="E8" i="3"/>
  <c r="C8" i="3"/>
  <c r="H8" i="3" s="1"/>
  <c r="F7" i="3"/>
  <c r="F8" i="3" s="1"/>
  <c r="D7" i="3"/>
  <c r="D8" i="3" s="1"/>
  <c r="B7" i="3"/>
  <c r="M8" i="3" s="1"/>
  <c r="F6" i="3"/>
  <c r="E6" i="3"/>
  <c r="D6" i="3"/>
  <c r="C6" i="3"/>
  <c r="G5" i="3"/>
  <c r="G6" i="3" s="1"/>
  <c r="B5" i="3"/>
  <c r="M6" i="3" s="1"/>
  <c r="N4" i="3"/>
  <c r="G4" i="3"/>
  <c r="F4" i="3"/>
  <c r="E4" i="3"/>
  <c r="D4" i="3"/>
  <c r="C4" i="3"/>
  <c r="H4" i="3" s="1"/>
  <c r="M326" i="2"/>
  <c r="A326" i="2"/>
  <c r="M287" i="2"/>
  <c r="A287" i="2"/>
  <c r="M274" i="2"/>
  <c r="A274" i="2"/>
  <c r="M248" i="2"/>
  <c r="A248" i="2"/>
  <c r="M209" i="2"/>
  <c r="A209" i="2"/>
  <c r="M196" i="2"/>
  <c r="A196" i="2"/>
  <c r="M183" i="2"/>
  <c r="A183" i="2"/>
  <c r="M170" i="2"/>
  <c r="M131" i="2"/>
  <c r="A131" i="2"/>
  <c r="M118" i="2"/>
  <c r="A105" i="2"/>
  <c r="M92" i="2"/>
  <c r="A92" i="2"/>
  <c r="M53" i="2"/>
  <c r="A53" i="2"/>
  <c r="M40" i="2"/>
  <c r="A27" i="2"/>
  <c r="M14" i="2"/>
  <c r="A14" i="2"/>
  <c r="B40" i="1"/>
  <c r="B73" i="3" s="1"/>
  <c r="M74" i="3" s="1"/>
  <c r="B39" i="1"/>
  <c r="B71" i="3" s="1"/>
  <c r="M72" i="3" s="1"/>
  <c r="B38" i="1"/>
  <c r="B69" i="3" s="1"/>
  <c r="M70" i="3" s="1"/>
  <c r="B37" i="1"/>
  <c r="A170" i="2" s="1"/>
  <c r="B36" i="1"/>
  <c r="B65" i="3" s="1"/>
  <c r="M66" i="3" s="1"/>
  <c r="B35" i="1"/>
  <c r="A157" i="2" s="1"/>
  <c r="D32" i="1"/>
  <c r="B133" i="3" s="1"/>
  <c r="M134" i="3" s="1"/>
  <c r="B32" i="1"/>
  <c r="M144" i="2" s="1"/>
  <c r="D31" i="1"/>
  <c r="B31" i="1"/>
  <c r="B56" i="3" s="1"/>
  <c r="M57" i="3" s="1"/>
  <c r="D30" i="1"/>
  <c r="B129" i="3" s="1"/>
  <c r="M130" i="3" s="1"/>
  <c r="B30" i="1"/>
  <c r="B54" i="3" s="1"/>
  <c r="M55" i="3" s="1"/>
  <c r="D29" i="1"/>
  <c r="B127" i="3" s="1"/>
  <c r="M128" i="3" s="1"/>
  <c r="B29" i="1"/>
  <c r="B52" i="3" s="1"/>
  <c r="M53" i="3" s="1"/>
  <c r="D28" i="1"/>
  <c r="M313" i="2" s="1"/>
  <c r="B28" i="1"/>
  <c r="B50" i="3" s="1"/>
  <c r="M51" i="3" s="1"/>
  <c r="D27" i="1"/>
  <c r="A313" i="2" s="1"/>
  <c r="B27" i="1"/>
  <c r="A118" i="2" s="1"/>
  <c r="D24" i="1"/>
  <c r="M300" i="2" s="1"/>
  <c r="B24" i="1"/>
  <c r="B43" i="3" s="1"/>
  <c r="M44" i="3" s="1"/>
  <c r="D23" i="1"/>
  <c r="B23" i="1"/>
  <c r="B41" i="3" s="1"/>
  <c r="M42" i="3" s="1"/>
  <c r="D22" i="1"/>
  <c r="B22" i="1"/>
  <c r="B39" i="3" s="1"/>
  <c r="M40" i="3" s="1"/>
  <c r="D21" i="1"/>
  <c r="B21" i="1"/>
  <c r="B37" i="3" s="1"/>
  <c r="M38" i="3" s="1"/>
  <c r="D20" i="1"/>
  <c r="B110" i="3" s="1"/>
  <c r="M111" i="3" s="1"/>
  <c r="B20" i="1"/>
  <c r="M79" i="2" s="1"/>
  <c r="D19" i="1"/>
  <c r="B108" i="3" s="1"/>
  <c r="M109" i="3" s="1"/>
  <c r="B19" i="1"/>
  <c r="B33" i="3" s="1"/>
  <c r="M34" i="3" s="1"/>
  <c r="D16" i="1"/>
  <c r="B103" i="3" s="1"/>
  <c r="M104" i="3" s="1"/>
  <c r="B16" i="1"/>
  <c r="M66" i="2" s="1"/>
  <c r="D15" i="1"/>
  <c r="B15" i="1"/>
  <c r="A66" i="2" s="1"/>
  <c r="D14" i="1"/>
  <c r="B99" i="3" s="1"/>
  <c r="M100" i="3" s="1"/>
  <c r="B14" i="1"/>
  <c r="D13" i="1"/>
  <c r="B97" i="3" s="1"/>
  <c r="M98" i="3" s="1"/>
  <c r="B13" i="1"/>
  <c r="D12" i="1"/>
  <c r="B95" i="3" s="1"/>
  <c r="M96" i="3" s="1"/>
  <c r="B12" i="1"/>
  <c r="D11" i="1"/>
  <c r="A235" i="2" s="1"/>
  <c r="B11" i="1"/>
  <c r="B18" i="3" s="1"/>
  <c r="M19" i="3" s="1"/>
  <c r="D8" i="1"/>
  <c r="M222" i="2" s="1"/>
  <c r="B8" i="1"/>
  <c r="B13" i="3" s="1"/>
  <c r="M14" i="3" s="1"/>
  <c r="D7" i="1"/>
  <c r="B7" i="1"/>
  <c r="D6" i="1"/>
  <c r="B6" i="1"/>
  <c r="D5" i="1"/>
  <c r="B5" i="1"/>
  <c r="D4" i="1"/>
  <c r="B80" i="3" s="1"/>
  <c r="M81" i="3" s="1"/>
  <c r="B4" i="1"/>
  <c r="M1" i="2" s="1"/>
  <c r="D3" i="1"/>
  <c r="B78" i="3" s="1"/>
  <c r="M79" i="3" s="1"/>
  <c r="B3" i="1"/>
  <c r="B3" i="3" s="1"/>
  <c r="M4" i="3" s="1"/>
  <c r="N27" i="3" l="1"/>
  <c r="N42" i="3"/>
  <c r="N68" i="3"/>
  <c r="N74" i="3"/>
  <c r="N100" i="3"/>
  <c r="N126" i="3"/>
  <c r="N14" i="3"/>
  <c r="N81" i="3"/>
  <c r="N111" i="3"/>
  <c r="N87" i="3"/>
  <c r="N40" i="3"/>
  <c r="N83" i="3"/>
  <c r="N66" i="3"/>
  <c r="N25" i="3"/>
  <c r="N79" i="3"/>
  <c r="D7" i="4" s="1"/>
  <c r="E7" i="4" s="1"/>
  <c r="H113" i="3"/>
  <c r="H117" i="3"/>
  <c r="N128" i="3"/>
  <c r="A222" i="2"/>
  <c r="B86" i="3"/>
  <c r="M87" i="3" s="1"/>
  <c r="D47" i="4" s="1"/>
  <c r="E47" i="4" s="1"/>
  <c r="B101" i="3"/>
  <c r="M102" i="3" s="1"/>
  <c r="A261" i="2"/>
  <c r="B116" i="3"/>
  <c r="M117" i="3" s="1"/>
  <c r="A300" i="2"/>
  <c r="B131" i="3"/>
  <c r="M132" i="3" s="1"/>
  <c r="A339" i="2"/>
  <c r="N34" i="3"/>
  <c r="D4" i="4" s="1"/>
  <c r="E4" i="4" s="1"/>
  <c r="N70" i="3"/>
  <c r="D33" i="4" s="1"/>
  <c r="E33" i="4" s="1"/>
  <c r="H102" i="3"/>
  <c r="N104" i="3"/>
  <c r="N72" i="3"/>
  <c r="H21" i="3"/>
  <c r="H51" i="3"/>
  <c r="N94" i="3"/>
  <c r="H55" i="3"/>
  <c r="H12" i="3"/>
  <c r="K49" i="3" s="1"/>
  <c r="N38" i="3"/>
  <c r="H44" i="3"/>
  <c r="H57" i="3"/>
  <c r="H59" i="3"/>
  <c r="N29" i="3"/>
  <c r="H6" i="3"/>
  <c r="K79" i="3" s="1"/>
  <c r="H98" i="3"/>
  <c r="N8" i="3"/>
  <c r="D25" i="4" s="1"/>
  <c r="E25" i="4" s="1"/>
  <c r="H85" i="3"/>
  <c r="N115" i="3"/>
  <c r="H23" i="3"/>
  <c r="N36" i="3"/>
  <c r="H10" i="3"/>
  <c r="N49" i="3"/>
  <c r="H53" i="3"/>
  <c r="N64" i="3"/>
  <c r="D8" i="4" s="1"/>
  <c r="E8" i="4" s="1"/>
  <c r="H89" i="3"/>
  <c r="N96" i="3"/>
  <c r="G12" i="4"/>
  <c r="G36" i="4"/>
  <c r="H119" i="3"/>
  <c r="N132" i="3"/>
  <c r="U73" i="6"/>
  <c r="M27" i="2"/>
  <c r="M105" i="2"/>
  <c r="M261" i="2"/>
  <c r="M339" i="2"/>
  <c r="B88" i="3"/>
  <c r="M89" i="3" s="1"/>
  <c r="D2" i="4"/>
  <c r="E2" i="4" s="1"/>
  <c r="G2" i="4"/>
  <c r="W75" i="5" s="1"/>
  <c r="G14" i="4"/>
  <c r="G26" i="4"/>
  <c r="G38" i="4"/>
  <c r="G50" i="4"/>
  <c r="N19" i="3"/>
  <c r="D5" i="4" s="1"/>
  <c r="E5" i="4" s="1"/>
  <c r="D24" i="4"/>
  <c r="E24" i="4" s="1"/>
  <c r="G24" i="4"/>
  <c r="G48" i="4"/>
  <c r="A40" i="2"/>
  <c r="G28" i="4"/>
  <c r="G40" i="4"/>
  <c r="G52" i="4"/>
  <c r="D30" i="4"/>
  <c r="E30" i="4" s="1"/>
  <c r="G30" i="4"/>
  <c r="A144" i="2"/>
  <c r="B118" i="3"/>
  <c r="M119" i="3" s="1"/>
  <c r="H144" i="3"/>
  <c r="B28" i="3"/>
  <c r="M29" i="3" s="1"/>
  <c r="D48" i="4" s="1"/>
  <c r="E48" i="4" s="1"/>
  <c r="N109" i="3"/>
  <c r="G6" i="4"/>
  <c r="U78" i="6" s="1"/>
  <c r="G18" i="4"/>
  <c r="D42" i="4"/>
  <c r="E42" i="4" s="1"/>
  <c r="G42" i="4"/>
  <c r="B35" i="3"/>
  <c r="M36" i="3" s="1"/>
  <c r="B67" i="3"/>
  <c r="M68" i="3" s="1"/>
  <c r="D54" i="4" s="1"/>
  <c r="E54" i="4" s="1"/>
  <c r="B123" i="3"/>
  <c r="M124" i="3" s="1"/>
  <c r="G8" i="4"/>
  <c r="D20" i="4"/>
  <c r="E20" i="4" s="1"/>
  <c r="G20" i="4"/>
  <c r="G32" i="4"/>
  <c r="G44" i="4"/>
  <c r="N130" i="3"/>
  <c r="G4" i="4"/>
  <c r="U71" i="6" s="1"/>
  <c r="A1" i="2"/>
  <c r="A79" i="2"/>
  <c r="M157" i="2"/>
  <c r="M235" i="2"/>
  <c r="H124" i="3"/>
  <c r="G10" i="4"/>
  <c r="U67" i="6" s="1"/>
  <c r="D22" i="4"/>
  <c r="E22" i="4" s="1"/>
  <c r="G22" i="4"/>
  <c r="G34" i="4"/>
  <c r="D46" i="4"/>
  <c r="E46" i="4" s="1"/>
  <c r="G46" i="4"/>
  <c r="D16" i="4"/>
  <c r="E16" i="4" s="1"/>
  <c r="G16" i="4"/>
  <c r="G54" i="4"/>
  <c r="U74" i="6"/>
  <c r="D1" i="4"/>
  <c r="E1" i="4" s="1"/>
  <c r="D17" i="4"/>
  <c r="E17" i="4" s="1"/>
  <c r="D37" i="4"/>
  <c r="E37" i="4" s="1"/>
  <c r="D43" i="4"/>
  <c r="E43" i="4" s="1"/>
  <c r="D53" i="4"/>
  <c r="E53" i="4" s="1"/>
  <c r="V67" i="6" l="1"/>
  <c r="X67" i="6"/>
  <c r="Y67" i="6" s="1"/>
  <c r="X78" i="6"/>
  <c r="Y78" i="6" s="1"/>
  <c r="V78" i="6"/>
  <c r="X71" i="6"/>
  <c r="Y71" i="6" s="1"/>
  <c r="V71" i="6"/>
  <c r="X74" i="6"/>
  <c r="Y74" i="6" s="1"/>
  <c r="V74" i="6"/>
  <c r="D19" i="4"/>
  <c r="E19" i="4" s="1"/>
  <c r="K70" i="3"/>
  <c r="D10" i="4"/>
  <c r="E10" i="4" s="1"/>
  <c r="U80" i="6"/>
  <c r="V80" i="6" s="1"/>
  <c r="K124" i="3"/>
  <c r="N124" i="3"/>
  <c r="D13" i="4"/>
  <c r="E13" i="4" s="1"/>
  <c r="N117" i="3"/>
  <c r="K117" i="3"/>
  <c r="K109" i="3"/>
  <c r="K21" i="3"/>
  <c r="N21" i="3"/>
  <c r="D40" i="4" s="1"/>
  <c r="E40" i="4" s="1"/>
  <c r="N113" i="3"/>
  <c r="D14" i="4" s="1"/>
  <c r="E14" i="4" s="1"/>
  <c r="F14" i="4" s="1"/>
  <c r="H14" i="4" s="1"/>
  <c r="K113" i="3"/>
  <c r="D9" i="4"/>
  <c r="E9" i="4" s="1"/>
  <c r="D38" i="4"/>
  <c r="E38" i="4" s="1"/>
  <c r="W7" i="5"/>
  <c r="N10" i="3"/>
  <c r="D29" i="4" s="1"/>
  <c r="E29" i="4" s="1"/>
  <c r="K10" i="3"/>
  <c r="K29" i="3"/>
  <c r="K72" i="3"/>
  <c r="K111" i="3"/>
  <c r="K68" i="3"/>
  <c r="W4" i="5"/>
  <c r="D28" i="4"/>
  <c r="E28" i="4" s="1"/>
  <c r="W83" i="5"/>
  <c r="D36" i="4"/>
  <c r="E36" i="4" s="1"/>
  <c r="K36" i="3"/>
  <c r="K59" i="3"/>
  <c r="N59" i="3"/>
  <c r="D51" i="4" s="1"/>
  <c r="E51" i="4" s="1"/>
  <c r="K64" i="3"/>
  <c r="K132" i="3"/>
  <c r="K100" i="3"/>
  <c r="K34" i="3"/>
  <c r="U75" i="6"/>
  <c r="V75" i="6" s="1"/>
  <c r="K119" i="3"/>
  <c r="N119" i="3"/>
  <c r="D45" i="4" s="1"/>
  <c r="E45" i="4" s="1"/>
  <c r="N6" i="3"/>
  <c r="D18" i="4" s="1"/>
  <c r="E18" i="4" s="1"/>
  <c r="K6" i="3"/>
  <c r="N51" i="3"/>
  <c r="D34" i="4" s="1"/>
  <c r="E34" i="4" s="1"/>
  <c r="K51" i="3"/>
  <c r="D6" i="4"/>
  <c r="E6" i="4" s="1"/>
  <c r="K4" i="3"/>
  <c r="W15" i="5"/>
  <c r="X15" i="5" s="1"/>
  <c r="D26" i="4"/>
  <c r="E26" i="4" s="1"/>
  <c r="U69" i="6"/>
  <c r="V69" i="6" s="1"/>
  <c r="N57" i="3"/>
  <c r="D39" i="4" s="1"/>
  <c r="E39" i="4" s="1"/>
  <c r="K57" i="3"/>
  <c r="K104" i="3"/>
  <c r="K25" i="3"/>
  <c r="K81" i="3"/>
  <c r="K42" i="3"/>
  <c r="X73" i="6"/>
  <c r="Y73" i="6" s="1"/>
  <c r="V73" i="6"/>
  <c r="K12" i="3"/>
  <c r="N12" i="3"/>
  <c r="D32" i="4" s="1"/>
  <c r="E32" i="4" s="1"/>
  <c r="D44" i="4"/>
  <c r="E44" i="4" s="1"/>
  <c r="U77" i="6"/>
  <c r="V77" i="6" s="1"/>
  <c r="K8" i="3"/>
  <c r="K128" i="3"/>
  <c r="N53" i="3"/>
  <c r="D15" i="4" s="1"/>
  <c r="E15" i="4" s="1"/>
  <c r="K53" i="3"/>
  <c r="K134" i="3"/>
  <c r="W82" i="5"/>
  <c r="D27" i="4"/>
  <c r="E27" i="4" s="1"/>
  <c r="D3" i="4"/>
  <c r="E3" i="4" s="1"/>
  <c r="W78" i="5"/>
  <c r="D12" i="4"/>
  <c r="E12" i="4" s="1"/>
  <c r="K23" i="3"/>
  <c r="N23" i="3"/>
  <c r="D21" i="4" s="1"/>
  <c r="E21" i="4" s="1"/>
  <c r="K44" i="3"/>
  <c r="N44" i="3"/>
  <c r="D31" i="4" s="1"/>
  <c r="E31" i="4" s="1"/>
  <c r="K85" i="3"/>
  <c r="N85" i="3"/>
  <c r="D41" i="4" s="1"/>
  <c r="E41" i="4" s="1"/>
  <c r="K126" i="3"/>
  <c r="N98" i="3"/>
  <c r="K98" i="3"/>
  <c r="U70" i="6"/>
  <c r="V70" i="6" s="1"/>
  <c r="D35" i="4"/>
  <c r="E35" i="4" s="1"/>
  <c r="D49" i="4"/>
  <c r="E49" i="4" s="1"/>
  <c r="K130" i="3"/>
  <c r="U79" i="6"/>
  <c r="V79" i="6" s="1"/>
  <c r="K96" i="3"/>
  <c r="K115" i="3"/>
  <c r="K38" i="3"/>
  <c r="K19" i="3"/>
  <c r="K14" i="3"/>
  <c r="K27" i="3"/>
  <c r="N89" i="3"/>
  <c r="D52" i="4" s="1"/>
  <c r="E52" i="4" s="1"/>
  <c r="K89" i="3"/>
  <c r="K83" i="3"/>
  <c r="N55" i="3"/>
  <c r="D23" i="4" s="1"/>
  <c r="E23" i="4" s="1"/>
  <c r="K55" i="3"/>
  <c r="U72" i="6"/>
  <c r="K40" i="3"/>
  <c r="K94" i="3"/>
  <c r="K74" i="3"/>
  <c r="D11" i="4"/>
  <c r="E11" i="4" s="1"/>
  <c r="K87" i="3"/>
  <c r="W8" i="5"/>
  <c r="N102" i="3"/>
  <c r="D50" i="4" s="1"/>
  <c r="E50" i="4" s="1"/>
  <c r="K102" i="3"/>
  <c r="K66" i="3"/>
  <c r="F50" i="4" l="1"/>
  <c r="H50" i="4" s="1"/>
  <c r="F37" i="4"/>
  <c r="H37" i="4" s="1"/>
  <c r="F52" i="4"/>
  <c r="H52" i="4" s="1"/>
  <c r="F11" i="4"/>
  <c r="H11" i="4" s="1"/>
  <c r="F9" i="4"/>
  <c r="H9" i="4" s="1"/>
  <c r="F44" i="4"/>
  <c r="H44" i="4" s="1"/>
  <c r="F10" i="4"/>
  <c r="H10" i="4" s="1"/>
  <c r="F16" i="4"/>
  <c r="H16" i="4" s="1"/>
  <c r="F41" i="4"/>
  <c r="H41" i="4" s="1"/>
  <c r="F19" i="4"/>
  <c r="H19" i="4" s="1"/>
  <c r="F47" i="4"/>
  <c r="H47" i="4" s="1"/>
  <c r="F33" i="4"/>
  <c r="H33" i="4" s="1"/>
  <c r="F23" i="4"/>
  <c r="H23" i="4" s="1"/>
  <c r="F2" i="4"/>
  <c r="H2" i="4" s="1"/>
  <c r="F6" i="4"/>
  <c r="H6" i="4" s="1"/>
  <c r="F8" i="4"/>
  <c r="H8" i="4" s="1"/>
  <c r="F42" i="4"/>
  <c r="H42" i="4" s="1"/>
  <c r="F31" i="4"/>
  <c r="H31" i="4" s="1"/>
  <c r="F30" i="4"/>
  <c r="H30" i="4" s="1"/>
  <c r="F54" i="4"/>
  <c r="H54" i="4" s="1"/>
  <c r="F26" i="4"/>
  <c r="H26" i="4" s="1"/>
  <c r="F24" i="4"/>
  <c r="H24" i="4" s="1"/>
  <c r="F28" i="4"/>
  <c r="H28" i="4" s="1"/>
  <c r="F40" i="4"/>
  <c r="H40" i="4" s="1"/>
  <c r="F7" i="4"/>
  <c r="H7" i="4" s="1"/>
  <c r="F53" i="4"/>
  <c r="H53" i="4" s="1"/>
  <c r="F17" i="4"/>
  <c r="H17" i="4" s="1"/>
  <c r="F22" i="4"/>
  <c r="H22" i="4" s="1"/>
  <c r="F1" i="4"/>
  <c r="F15" i="4"/>
  <c r="H15" i="4" s="1"/>
  <c r="F34" i="4"/>
  <c r="H34" i="4" s="1"/>
  <c r="F43" i="4"/>
  <c r="H43" i="4" s="1"/>
  <c r="F4" i="4"/>
  <c r="H4" i="4" s="1"/>
  <c r="F25" i="4"/>
  <c r="H25" i="4" s="1"/>
  <c r="F32" i="4"/>
  <c r="H32" i="4" s="1"/>
  <c r="F49" i="4"/>
  <c r="H49" i="4" s="1"/>
  <c r="F21" i="4"/>
  <c r="H21" i="4" s="1"/>
  <c r="F51" i="4"/>
  <c r="H51" i="4" s="1"/>
  <c r="F29" i="4"/>
  <c r="H29" i="4" s="1"/>
  <c r="F13" i="4"/>
  <c r="H13" i="4" s="1"/>
  <c r="F5" i="4"/>
  <c r="H5" i="4" s="1"/>
  <c r="F36" i="4"/>
  <c r="H36" i="4" s="1"/>
  <c r="V72" i="6"/>
  <c r="X72" i="6"/>
  <c r="Y72" i="6" s="1"/>
  <c r="B141" i="6" s="1"/>
  <c r="F20" i="4"/>
  <c r="H20" i="4" s="1"/>
  <c r="F35" i="4"/>
  <c r="H35" i="4" s="1"/>
  <c r="F18" i="4"/>
  <c r="H18" i="4" s="1"/>
  <c r="B140" i="6"/>
  <c r="F3" i="4"/>
  <c r="H3" i="4" s="1"/>
  <c r="F27" i="4"/>
  <c r="H27" i="4" s="1"/>
  <c r="F46" i="4"/>
  <c r="H46" i="4" s="1"/>
  <c r="F12" i="4"/>
  <c r="H12" i="4" s="1"/>
  <c r="F39" i="4"/>
  <c r="H39" i="4" s="1"/>
  <c r="F45" i="4"/>
  <c r="H45" i="4" s="1"/>
  <c r="F38" i="4"/>
  <c r="H38" i="4" s="1"/>
  <c r="F48" i="4"/>
  <c r="H48" i="4" s="1"/>
  <c r="B136" i="6" l="1"/>
  <c r="F138" i="6" s="1"/>
  <c r="B149" i="6"/>
  <c r="F147" i="6" s="1"/>
  <c r="B144" i="6"/>
  <c r="B145" i="6"/>
  <c r="B96" i="6"/>
  <c r="B82" i="6"/>
  <c r="F81" i="6" s="1"/>
  <c r="B74" i="6"/>
  <c r="F73" i="6" s="1"/>
  <c r="B27" i="6"/>
  <c r="B21" i="6"/>
  <c r="B15" i="6"/>
  <c r="B9" i="6"/>
  <c r="B94" i="5"/>
  <c r="F94" i="5" s="1"/>
  <c r="J95" i="5" s="1"/>
  <c r="B88" i="5"/>
  <c r="F89" i="5" s="1"/>
  <c r="B81" i="5"/>
  <c r="V73" i="5" s="1"/>
  <c r="B79" i="5"/>
  <c r="F78" i="5" s="1"/>
  <c r="J79" i="5" s="1"/>
  <c r="B25" i="5"/>
  <c r="F26" i="5" s="1"/>
  <c r="B19" i="5"/>
  <c r="V9" i="5" s="1"/>
  <c r="B88" i="6"/>
  <c r="B79" i="6"/>
  <c r="B71" i="6"/>
  <c r="F72" i="6" s="1"/>
  <c r="B3" i="6"/>
  <c r="B83" i="5"/>
  <c r="F82" i="5" s="1"/>
  <c r="V74" i="5" s="1"/>
  <c r="B9" i="5"/>
  <c r="F10" i="5" s="1"/>
  <c r="J12" i="5" s="1"/>
  <c r="N9" i="5" s="1"/>
  <c r="B7" i="5"/>
  <c r="V3" i="5" s="1"/>
  <c r="B5" i="5"/>
  <c r="F6" i="5" s="1"/>
  <c r="B1" i="5"/>
  <c r="F2" i="5" s="1"/>
  <c r="J4" i="5" s="1"/>
  <c r="N8" i="5" s="1"/>
  <c r="N16" i="5" s="1"/>
  <c r="R32" i="5" s="1"/>
  <c r="B95" i="6"/>
  <c r="B69" i="6"/>
  <c r="B32" i="6"/>
  <c r="B26" i="6"/>
  <c r="B20" i="6"/>
  <c r="B14" i="6"/>
  <c r="B8" i="6"/>
  <c r="B93" i="5"/>
  <c r="V79" i="5" s="1"/>
  <c r="B87" i="5"/>
  <c r="F86" i="5" s="1"/>
  <c r="B30" i="5"/>
  <c r="F30" i="5" s="1"/>
  <c r="J29" i="5" s="1"/>
  <c r="B24" i="5"/>
  <c r="V11" i="5" s="1"/>
  <c r="B13" i="5"/>
  <c r="V6" i="5" s="1"/>
  <c r="B11" i="5"/>
  <c r="F11" i="5" s="1"/>
  <c r="B3" i="5"/>
  <c r="V1" i="5" s="1"/>
  <c r="H1" i="4"/>
  <c r="B87" i="6"/>
  <c r="B75" i="6"/>
  <c r="F76" i="6" s="1"/>
  <c r="B99" i="5"/>
  <c r="F98" i="5" s="1"/>
  <c r="J96" i="5" s="1"/>
  <c r="N92" i="5" s="1"/>
  <c r="N84" i="5" s="1"/>
  <c r="B17" i="5"/>
  <c r="F18" i="5" s="1"/>
  <c r="J20" i="5" s="1"/>
  <c r="N24" i="5" s="1"/>
  <c r="N17" i="5" s="1"/>
  <c r="B94" i="6"/>
  <c r="F93" i="6" s="1"/>
  <c r="B77" i="6"/>
  <c r="B67" i="6"/>
  <c r="F68" i="6" s="1"/>
  <c r="T68" i="6" s="1"/>
  <c r="B31" i="6"/>
  <c r="B25" i="6"/>
  <c r="B19" i="6"/>
  <c r="B13" i="6"/>
  <c r="B7" i="6"/>
  <c r="B2" i="6"/>
  <c r="B92" i="5"/>
  <c r="F93" i="5" s="1"/>
  <c r="B86" i="5"/>
  <c r="V76" i="5" s="1"/>
  <c r="B29" i="5"/>
  <c r="V14" i="5" s="1"/>
  <c r="B23" i="5"/>
  <c r="F23" i="5" s="1"/>
  <c r="J21" i="5" s="1"/>
  <c r="B86" i="6"/>
  <c r="B1" i="6"/>
  <c r="B76" i="5"/>
  <c r="F77" i="5" s="1"/>
  <c r="V71" i="5" s="1"/>
  <c r="B74" i="5"/>
  <c r="V70" i="5" s="1"/>
  <c r="B72" i="5"/>
  <c r="F73" i="5" s="1"/>
  <c r="B68" i="5"/>
  <c r="F69" i="5" s="1"/>
  <c r="J71" i="5" s="1"/>
  <c r="N75" i="5" s="1"/>
  <c r="N83" i="5" s="1"/>
  <c r="R99" i="5" s="1"/>
  <c r="B30" i="6"/>
  <c r="B24" i="6"/>
  <c r="B18" i="6"/>
  <c r="B12" i="6"/>
  <c r="B6" i="6"/>
  <c r="B97" i="5"/>
  <c r="V81" i="5" s="1"/>
  <c r="B91" i="5"/>
  <c r="F90" i="5" s="1"/>
  <c r="J88" i="5" s="1"/>
  <c r="B80" i="5"/>
  <c r="F81" i="5" s="1"/>
  <c r="J80" i="5" s="1"/>
  <c r="N76" i="5" s="1"/>
  <c r="B78" i="5"/>
  <c r="V72" i="5" s="1"/>
  <c r="B70" i="5"/>
  <c r="F70" i="5" s="1"/>
  <c r="B28" i="5"/>
  <c r="V13" i="5" s="1"/>
  <c r="B22" i="5"/>
  <c r="V10" i="5" s="1"/>
  <c r="B85" i="6"/>
  <c r="B80" i="6"/>
  <c r="B70" i="6"/>
  <c r="B84" i="5"/>
  <c r="F85" i="5" s="1"/>
  <c r="J87" i="5" s="1"/>
  <c r="N91" i="5" s="1"/>
  <c r="B8" i="5"/>
  <c r="F7" i="5" s="1"/>
  <c r="J5" i="5" s="1"/>
  <c r="B6" i="5"/>
  <c r="V2" i="5" s="1"/>
  <c r="B4" i="5"/>
  <c r="F3" i="5" s="1"/>
  <c r="B91" i="6"/>
  <c r="F92" i="6" s="1"/>
  <c r="B29" i="6"/>
  <c r="B23" i="6"/>
  <c r="B17" i="6"/>
  <c r="B11" i="6"/>
  <c r="B5" i="6"/>
  <c r="B96" i="5"/>
  <c r="F97" i="5" s="1"/>
  <c r="B90" i="5"/>
  <c r="B27" i="5"/>
  <c r="F27" i="5" s="1"/>
  <c r="J28" i="5" s="1"/>
  <c r="N25" i="5" s="1"/>
  <c r="B21" i="5"/>
  <c r="F22" i="5" s="1"/>
  <c r="B14" i="5"/>
  <c r="F14" i="5" s="1"/>
  <c r="B12" i="5"/>
  <c r="V5" i="5" s="1"/>
  <c r="B98" i="6"/>
  <c r="F97" i="6" s="1"/>
  <c r="B16" i="5"/>
  <c r="F15" i="5" s="1"/>
  <c r="J13" i="5" s="1"/>
  <c r="B90" i="6"/>
  <c r="F89" i="6" s="1"/>
  <c r="B83" i="6"/>
  <c r="F84" i="6" s="1"/>
  <c r="T76" i="6" s="1"/>
  <c r="B78" i="6"/>
  <c r="B28" i="6"/>
  <c r="B22" i="6"/>
  <c r="B16" i="6"/>
  <c r="B10" i="6"/>
  <c r="B4" i="6"/>
  <c r="B95" i="5"/>
  <c r="V80" i="5" s="1"/>
  <c r="B89" i="5"/>
  <c r="V77" i="5" s="1"/>
  <c r="B26" i="5"/>
  <c r="V12" i="5" s="1"/>
  <c r="B20" i="5"/>
  <c r="F19" i="5" s="1"/>
  <c r="B75" i="5"/>
  <c r="F74" i="5" s="1"/>
  <c r="J72" i="5" s="1"/>
  <c r="B73" i="5"/>
  <c r="V69" i="5" s="1"/>
  <c r="B71" i="5"/>
  <c r="V68" i="5" s="1"/>
  <c r="B32" i="5"/>
  <c r="F31" i="5" s="1"/>
  <c r="V16" i="5" s="1"/>
  <c r="Y2" i="5" l="1"/>
  <c r="W2" i="5"/>
  <c r="Y79" i="5"/>
  <c r="W79" i="5"/>
  <c r="Y16" i="5"/>
  <c r="W16" i="5"/>
  <c r="Y9" i="5"/>
  <c r="W9" i="5"/>
  <c r="Y3" i="5"/>
  <c r="W3" i="5"/>
  <c r="Y5" i="5"/>
  <c r="W5" i="5"/>
  <c r="X5" i="5" s="1"/>
  <c r="Y14" i="5"/>
  <c r="W14" i="5"/>
  <c r="Y76" i="5"/>
  <c r="W76" i="5"/>
  <c r="Y68" i="5"/>
  <c r="W68" i="5"/>
  <c r="Y10" i="5"/>
  <c r="W10" i="5"/>
  <c r="Y1" i="5"/>
  <c r="W1" i="5"/>
  <c r="W68" i="6"/>
  <c r="U68" i="6"/>
  <c r="V68" i="6" s="1"/>
  <c r="Y81" i="5"/>
  <c r="W81" i="5"/>
  <c r="Y69" i="5"/>
  <c r="W69" i="5"/>
  <c r="W76" i="6"/>
  <c r="U76" i="6"/>
  <c r="V76" i="6" s="1"/>
  <c r="Y13" i="5"/>
  <c r="W13" i="5"/>
  <c r="Y12" i="5"/>
  <c r="W12" i="5"/>
  <c r="Y80" i="5"/>
  <c r="W80" i="5"/>
  <c r="X80" i="5" s="1"/>
  <c r="Y74" i="5"/>
  <c r="W74" i="5"/>
  <c r="Y70" i="5"/>
  <c r="W70" i="5"/>
  <c r="Y6" i="5"/>
  <c r="W6" i="5"/>
  <c r="Y73" i="5"/>
  <c r="W73" i="5"/>
  <c r="Y77" i="5"/>
  <c r="W77" i="5"/>
  <c r="Y72" i="5"/>
  <c r="W72" i="5"/>
  <c r="X72" i="5" s="1"/>
  <c r="Y71" i="5"/>
  <c r="W71" i="5"/>
  <c r="Y11" i="5"/>
  <c r="W11" i="5"/>
  <c r="B127" i="6" l="1"/>
  <c r="B115" i="6"/>
  <c r="B119" i="6"/>
  <c r="B118" i="6"/>
  <c r="B126" i="6"/>
  <c r="B111" i="6"/>
  <c r="B114" i="6"/>
  <c r="B102" i="6"/>
  <c r="F104" i="6" s="1"/>
  <c r="B123" i="6"/>
  <c r="B110" i="6"/>
  <c r="B131" i="6"/>
  <c r="F129" i="6" s="1"/>
  <c r="B106" i="6"/>
  <c r="B122" i="6"/>
  <c r="B107" i="6"/>
  <c r="X1" i="5"/>
  <c r="X8" i="5"/>
  <c r="X4" i="5"/>
  <c r="X7" i="5"/>
  <c r="X10" i="5"/>
  <c r="X16" i="5"/>
  <c r="X77" i="5"/>
  <c r="X9" i="5"/>
  <c r="X68" i="5"/>
  <c r="X75" i="5"/>
  <c r="X82" i="5"/>
  <c r="X83" i="5"/>
  <c r="X78" i="5"/>
  <c r="X11" i="5"/>
  <c r="X70" i="5"/>
  <c r="X76" i="5"/>
  <c r="X79" i="5"/>
  <c r="X12" i="5"/>
  <c r="X13" i="5"/>
  <c r="X69" i="5"/>
  <c r="X73" i="5"/>
  <c r="X71" i="5"/>
  <c r="X74" i="5"/>
  <c r="X14" i="5"/>
  <c r="X2" i="5"/>
  <c r="X3" i="5"/>
  <c r="X6" i="5"/>
  <c r="X81" i="5"/>
  <c r="B104" i="5" l="1"/>
  <c r="F105" i="5" s="1"/>
  <c r="J109" i="5" s="1"/>
  <c r="B103" i="5"/>
  <c r="B124" i="5"/>
  <c r="B112" i="5"/>
  <c r="F113" i="5" s="1"/>
  <c r="B123" i="5"/>
  <c r="F122" i="5" s="1"/>
  <c r="J125" i="5" s="1"/>
  <c r="B111" i="5"/>
  <c r="B132" i="5"/>
  <c r="B120" i="5"/>
  <c r="F121" i="5" s="1"/>
  <c r="B108" i="5"/>
  <c r="F106" i="5" s="1"/>
  <c r="B131" i="5"/>
  <c r="F130" i="5" s="1"/>
  <c r="J126" i="5" s="1"/>
  <c r="N118" i="5" s="1"/>
  <c r="B119" i="5"/>
  <c r="B107" i="5"/>
  <c r="B128" i="5"/>
  <c r="F129" i="5" s="1"/>
  <c r="B116" i="5"/>
  <c r="B127" i="5"/>
  <c r="B115" i="5"/>
  <c r="F114" i="5" s="1"/>
  <c r="J110" i="5" s="1"/>
  <c r="N11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4" authorId="0" shapeId="0" xr:uid="{00000000-0006-0000-0200-000001000000}">
      <text>
        <r>
          <rPr>
            <sz val="10"/>
            <color rgb="FF000000"/>
            <rFont val="Arial"/>
            <scheme val="minor"/>
          </rPr>
          <t>Jim Marriner:
Enter a 99 in this column for winner of section and 57 for every other qualifier</t>
        </r>
      </text>
    </comment>
  </commentList>
</comments>
</file>

<file path=xl/sharedStrings.xml><?xml version="1.0" encoding="utf-8"?>
<sst xmlns="http://schemas.openxmlformats.org/spreadsheetml/2006/main" count="1139" uniqueCount="247">
  <si>
    <t>CNZ Ladies National Pairs</t>
  </si>
  <si>
    <t>07/07/2025 - 08/07/2025</t>
  </si>
  <si>
    <t>section 1</t>
  </si>
  <si>
    <t>section 6</t>
  </si>
  <si>
    <t>3-0</t>
  </si>
  <si>
    <t>0-3</t>
  </si>
  <si>
    <t>3-1</t>
  </si>
  <si>
    <t>1-3</t>
  </si>
  <si>
    <t>3-2</t>
  </si>
  <si>
    <t>2-3</t>
  </si>
  <si>
    <t>W</t>
  </si>
  <si>
    <t>L</t>
  </si>
  <si>
    <t>section 2</t>
  </si>
  <si>
    <t>section 7</t>
  </si>
  <si>
    <t xml:space="preserve"> </t>
  </si>
  <si>
    <t>2-0</t>
  </si>
  <si>
    <t>0-2</t>
  </si>
  <si>
    <t>2-1</t>
  </si>
  <si>
    <t>1-2</t>
  </si>
  <si>
    <t>Top 3 from each section (27) or top 3 plus next 5 (32) qualify</t>
  </si>
  <si>
    <t>section 3</t>
  </si>
  <si>
    <t>section 8</t>
  </si>
  <si>
    <t>Enter names in ranking order</t>
  </si>
  <si>
    <t xml:space="preserve">CAS JoJo Coleman &amp; Camelia Cook </t>
  </si>
  <si>
    <t>S1 1</t>
  </si>
  <si>
    <t xml:space="preserve">MAN Rosie Rawiri &amp; Kimberley Cullen </t>
  </si>
  <si>
    <t>S2 1</t>
  </si>
  <si>
    <t xml:space="preserve">NPL Crystalee Jane &amp; Hannah Wood </t>
  </si>
  <si>
    <t>S3 1</t>
  </si>
  <si>
    <t xml:space="preserve">SWA Tatum Manning &amp; Jade Cullen </t>
  </si>
  <si>
    <t>S4 1</t>
  </si>
  <si>
    <t xml:space="preserve">SWA Nita Clarkson &amp; Gina Grimwood </t>
  </si>
  <si>
    <t>S5 1</t>
  </si>
  <si>
    <t xml:space="preserve">PAT Hazel &amp; Jenny Cook </t>
  </si>
  <si>
    <t>S6 1</t>
  </si>
  <si>
    <t xml:space="preserve">PAP Catriona McLean &amp; Celia Bason </t>
  </si>
  <si>
    <t>S7 1</t>
  </si>
  <si>
    <t>section 4</t>
  </si>
  <si>
    <t>section 9</t>
  </si>
  <si>
    <t xml:space="preserve">PAT Clare Shanaher &amp; Sweethart Paul-Bennett </t>
  </si>
  <si>
    <t>S8 1</t>
  </si>
  <si>
    <t xml:space="preserve">NPL Agnes Kimura &amp; Zarrie Wood </t>
  </si>
  <si>
    <t>S9 1</t>
  </si>
  <si>
    <t xml:space="preserve">HOR Letitia Jackson &amp; Maxine Soal </t>
  </si>
  <si>
    <t>S9 2</t>
  </si>
  <si>
    <t xml:space="preserve">TGA Maureen Woods &amp; Suzanne Hart </t>
  </si>
  <si>
    <t>S8 2</t>
  </si>
  <si>
    <t xml:space="preserve">HOR Sherralee Boyce &amp; Corien Simpson </t>
  </si>
  <si>
    <t>S7 2</t>
  </si>
  <si>
    <t>PAP Jasmine Purdon &amp; Kerry Ashbrook</t>
  </si>
  <si>
    <t>S6 2</t>
  </si>
  <si>
    <t xml:space="preserve">SWW Jessica Clapp &amp; Nicola Burns </t>
  </si>
  <si>
    <t>S5 2</t>
  </si>
  <si>
    <t xml:space="preserve">TGA Michelle Lee &amp; Aroha Te Haara </t>
  </si>
  <si>
    <t>S4 2</t>
  </si>
  <si>
    <t>section 5</t>
  </si>
  <si>
    <t xml:space="preserve">PAT Victoria Heavey &amp; Debs Sylva </t>
  </si>
  <si>
    <t>S3 2</t>
  </si>
  <si>
    <t>NPL Dianne Rangiuia &amp; Teo Thoresen</t>
  </si>
  <si>
    <t>S2 2</t>
  </si>
  <si>
    <t xml:space="preserve">TOK Wendy Cook &amp; Sheryl Wills </t>
  </si>
  <si>
    <t>S1 2</t>
  </si>
  <si>
    <t xml:space="preserve">PUK Rachel Langdon &amp; Natasha Smit </t>
  </si>
  <si>
    <t>S1 3</t>
  </si>
  <si>
    <t xml:space="preserve">GERSA Leilani Alderson &amp; Brenda Rehu </t>
  </si>
  <si>
    <t>S2 3</t>
  </si>
  <si>
    <t>KAI Lee Early &amp; Trish O'Neil</t>
  </si>
  <si>
    <t>S3 3</t>
  </si>
  <si>
    <t xml:space="preserve">PAP Kirsten Aumua &amp; Louise Kerr </t>
  </si>
  <si>
    <t>S4 3</t>
  </si>
  <si>
    <t>MAN Rita Toamau &amp; Heihera Rehu-Brown</t>
  </si>
  <si>
    <t>S5 3</t>
  </si>
  <si>
    <t xml:space="preserve">GERSA Melissa Heavey &amp; Micheala Langdon </t>
  </si>
  <si>
    <t>S6 3</t>
  </si>
  <si>
    <t xml:space="preserve">TGA Annie Mair &amp; Bubs Gray </t>
  </si>
  <si>
    <t>S7 3</t>
  </si>
  <si>
    <t xml:space="preserve">GERSA Shannon Otene &amp; Janine Clifford </t>
  </si>
  <si>
    <t>S8 3</t>
  </si>
  <si>
    <t xml:space="preserve">GERSA Katrina Tito &amp; Leeanne Stowers </t>
  </si>
  <si>
    <t>S9 3</t>
  </si>
  <si>
    <t xml:space="preserve">OTA Tina Bartlett &amp; Natasha Taufalele </t>
  </si>
  <si>
    <t>S9 4</t>
  </si>
  <si>
    <t xml:space="preserve">HOR Margo Kingi &amp; Corrina Davis </t>
  </si>
  <si>
    <t>S8 4</t>
  </si>
  <si>
    <t>PAT Ngahuia Tahi &amp; Ruth Smith</t>
  </si>
  <si>
    <t>S7 4</t>
  </si>
  <si>
    <t xml:space="preserve">BIR Ludene Paraha &amp; Mem Rapana </t>
  </si>
  <si>
    <t>S6 4</t>
  </si>
  <si>
    <t xml:space="preserve">GERSA Sheryl Robertson &amp; Bella Briely </t>
  </si>
  <si>
    <t>S5 4</t>
  </si>
  <si>
    <t>MAN Brooque &amp; Kelly Pologa</t>
  </si>
  <si>
    <t>S4 4</t>
  </si>
  <si>
    <t xml:space="preserve">MNU Karen Amiria &amp; Lani Pakieto </t>
  </si>
  <si>
    <t>S3 4</t>
  </si>
  <si>
    <t xml:space="preserve">TAR Monica Kendrick &amp; Lil Takiwa </t>
  </si>
  <si>
    <t>S2 4</t>
  </si>
  <si>
    <t>GERSA Sisi Ngata &amp; Tee Simon</t>
  </si>
  <si>
    <t>S1 4</t>
  </si>
  <si>
    <t xml:space="preserve">PAT Robyn Harris &amp; Allayne Greenbury </t>
  </si>
  <si>
    <t>S1 5</t>
  </si>
  <si>
    <t xml:space="preserve">TGA Merry Wills &amp; Lil Saunders </t>
  </si>
  <si>
    <t>S2 5</t>
  </si>
  <si>
    <t>MAN Josie Tahana &amp; Sue Veu</t>
  </si>
  <si>
    <t>S3 5</t>
  </si>
  <si>
    <t xml:space="preserve">WKE Denise Brennock &amp; Tracey Cowling </t>
  </si>
  <si>
    <t>S4 5</t>
  </si>
  <si>
    <t xml:space="preserve">BIR Tina Fatuesi &amp; Paula Waterson </t>
  </si>
  <si>
    <t>S5 5</t>
  </si>
  <si>
    <t xml:space="preserve">HOW Nina Massold &amp; Kirsty Halliday </t>
  </si>
  <si>
    <t>S6 5</t>
  </si>
  <si>
    <t xml:space="preserve">MAN GG Tahana &amp; Acushla Potaka </t>
  </si>
  <si>
    <t>S7 5</t>
  </si>
  <si>
    <t xml:space="preserve">ONE Rachel Mason &amp; Liz Morunga </t>
  </si>
  <si>
    <t>S8 5</t>
  </si>
  <si>
    <t>PAT Emma &amp; Sharon Wikaira-King</t>
  </si>
  <si>
    <t>S9 5</t>
  </si>
  <si>
    <t xml:space="preserve">MAN Tania Martin &amp; Sarah Ewe </t>
  </si>
  <si>
    <t>S1 6</t>
  </si>
  <si>
    <t>PAT Addison &amp; Terri Argus</t>
  </si>
  <si>
    <t>S2 6</t>
  </si>
  <si>
    <t xml:space="preserve">NGA Vickie Hough &amp; Rangi Te Tomo </t>
  </si>
  <si>
    <t>S3 6</t>
  </si>
  <si>
    <t>NPL Sharon Crook &amp; Christine Berben-Carmine</t>
  </si>
  <si>
    <t>S4 6</t>
  </si>
  <si>
    <t>PET Adrienne McCarthy &amp; Sherise Whitu</t>
  </si>
  <si>
    <t>S5 6</t>
  </si>
  <si>
    <t xml:space="preserve">HOR Julieanne Boyce &amp; Robyn Quinn </t>
  </si>
  <si>
    <t xml:space="preserve">S6 6 </t>
  </si>
  <si>
    <t xml:space="preserve">WCC Katrina Tahana &amp; Lisa Murphy </t>
  </si>
  <si>
    <t>S7 6</t>
  </si>
  <si>
    <t>SWA Michelle Macdonald &amp; Alicia Philburn</t>
  </si>
  <si>
    <t>S8 6</t>
  </si>
  <si>
    <t xml:space="preserve">BYE </t>
  </si>
  <si>
    <t>S9 6</t>
  </si>
  <si>
    <t>Section Play</t>
  </si>
  <si>
    <t>Post Section</t>
  </si>
  <si>
    <t>Section 1 P1</t>
  </si>
  <si>
    <t>Section 1 P2</t>
  </si>
  <si>
    <t>v6</t>
  </si>
  <si>
    <t>v5</t>
  </si>
  <si>
    <t>v4</t>
  </si>
  <si>
    <t>v3</t>
  </si>
  <si>
    <t>v2</t>
  </si>
  <si>
    <t>R32</t>
  </si>
  <si>
    <t>R16</t>
  </si>
  <si>
    <t>Qtr</t>
  </si>
  <si>
    <t>Sem</t>
  </si>
  <si>
    <t>Fin</t>
  </si>
  <si>
    <t>v1</t>
  </si>
  <si>
    <t>Section 1 P3</t>
  </si>
  <si>
    <t>Section 1 P4</t>
  </si>
  <si>
    <t>Section 1 P5</t>
  </si>
  <si>
    <t>Section 1 P6</t>
  </si>
  <si>
    <t>Section 2 P1</t>
  </si>
  <si>
    <t>Section 2 P2</t>
  </si>
  <si>
    <t>Section 2 P3</t>
  </si>
  <si>
    <t>Section 2 P4</t>
  </si>
  <si>
    <t>Section 2 P5</t>
  </si>
  <si>
    <t>Section 2 P6</t>
  </si>
  <si>
    <t>Section 3 P1</t>
  </si>
  <si>
    <t>Section 3 P2</t>
  </si>
  <si>
    <t>Section 3 P3</t>
  </si>
  <si>
    <t>Section 3 P4</t>
  </si>
  <si>
    <t>Section 3 P5</t>
  </si>
  <si>
    <t>Section 3 P6</t>
  </si>
  <si>
    <t>Section 4 P1</t>
  </si>
  <si>
    <t>Section 4 P2</t>
  </si>
  <si>
    <t>Section 4 P3</t>
  </si>
  <si>
    <t>Section 4 P4</t>
  </si>
  <si>
    <t>Section 4 P5</t>
  </si>
  <si>
    <t>Section 4 P6</t>
  </si>
  <si>
    <t>Section 5 P1</t>
  </si>
  <si>
    <t>Section 5 P2</t>
  </si>
  <si>
    <t>Section 5 P3</t>
  </si>
  <si>
    <t>Section 5 P4</t>
  </si>
  <si>
    <t>Section 5 P 5</t>
  </si>
  <si>
    <t>Section 5 P6</t>
  </si>
  <si>
    <t>Section 6 P1</t>
  </si>
  <si>
    <t>Section 6 P2</t>
  </si>
  <si>
    <t>Section 6 P3</t>
  </si>
  <si>
    <t>Section 6 P4</t>
  </si>
  <si>
    <t>Section 6 P5</t>
  </si>
  <si>
    <t>Section 6 P6</t>
  </si>
  <si>
    <t>Section 7 P1</t>
  </si>
  <si>
    <t>Section 7 P2</t>
  </si>
  <si>
    <t>Section 7 P3</t>
  </si>
  <si>
    <t>Section 7 P4</t>
  </si>
  <si>
    <t>Section 7 P5</t>
  </si>
  <si>
    <t>Section 7 P6</t>
  </si>
  <si>
    <t>Section 8 P1</t>
  </si>
  <si>
    <t>Section 8 P2</t>
  </si>
  <si>
    <t>Section 8 P3</t>
  </si>
  <si>
    <t>Section 8 P4</t>
  </si>
  <si>
    <t>Section 8 P5</t>
  </si>
  <si>
    <t>Section 8 P6</t>
  </si>
  <si>
    <t>Section 9 P1</t>
  </si>
  <si>
    <t>Section 9 P2</t>
  </si>
  <si>
    <t>Section 9 P3</t>
  </si>
  <si>
    <t>Section 9 P4</t>
  </si>
  <si>
    <t>Section 9 P5</t>
  </si>
  <si>
    <t>Section 9 P6</t>
  </si>
  <si>
    <t>Section 1</t>
  </si>
  <si>
    <t>Points</t>
  </si>
  <si>
    <t>Section 2</t>
  </si>
  <si>
    <t>Section 3</t>
  </si>
  <si>
    <t>Section 4</t>
  </si>
  <si>
    <t>Section 5</t>
  </si>
  <si>
    <t>Section 6</t>
  </si>
  <si>
    <t>Section 7</t>
  </si>
  <si>
    <t>Section 8</t>
  </si>
  <si>
    <t>1.21</t>
  </si>
  <si>
    <t>Section 9</t>
  </si>
  <si>
    <t>In the event you end up with a Bye, ensure the Bye is placed at number 6 in the section on the sections tab, then copy this block and paste into the relevant section. The scores will be calculated automatically giving the revised total for each player</t>
  </si>
  <si>
    <t>BYE6</t>
  </si>
  <si>
    <t>BYE1</t>
  </si>
  <si>
    <t>BYE2</t>
  </si>
  <si>
    <t>BYE3</t>
  </si>
  <si>
    <t>BYE4</t>
  </si>
  <si>
    <t>BYE5</t>
  </si>
  <si>
    <t>BYE</t>
  </si>
  <si>
    <t>Championship</t>
  </si>
  <si>
    <t>FINAL</t>
  </si>
  <si>
    <t>SEMI FINALS</t>
  </si>
  <si>
    <t>QUARTER FINALS</t>
  </si>
  <si>
    <t>Based on first match loser of Championship</t>
  </si>
  <si>
    <t>SWA Tatum Manning &amp; Jade Cullen</t>
  </si>
  <si>
    <t>TGA Merry Wills &amp; Lil Saunders</t>
  </si>
  <si>
    <t>TGA Maureen Woods &amp; Suzanne Hart</t>
  </si>
  <si>
    <t>NPL Agnes Kimura &amp; Zarrie Wood</t>
  </si>
  <si>
    <t>BIR Tina Fatuesi &amp; Paula Waterson</t>
  </si>
  <si>
    <t>Champ Flight</t>
  </si>
  <si>
    <t>PAP Catriona McLean &amp; Celia Bason</t>
  </si>
  <si>
    <t>HOW Nina Massold &amp; Kirsty Halliday</t>
  </si>
  <si>
    <t>PUK Rachel Langdon &amp; Natasha Smit</t>
  </si>
  <si>
    <t>PAP Kirsten Aumua &amp; Lousie Kerr</t>
  </si>
  <si>
    <t>PAT Victoria Heavey &amp; Debs Sylva</t>
  </si>
  <si>
    <t>KAI Lee Early &amp; Trish O'Neill</t>
  </si>
  <si>
    <t>Plate</t>
  </si>
  <si>
    <t>Based on first match loser of Plate</t>
  </si>
  <si>
    <t>Plate Flight</t>
  </si>
  <si>
    <t>Main Event</t>
  </si>
  <si>
    <t>Flight Event</t>
  </si>
  <si>
    <t>Plate Event</t>
  </si>
  <si>
    <t>Based on first game loser of Plate regardless of first or second round</t>
  </si>
  <si>
    <t>Plate Flight Event</t>
  </si>
  <si>
    <t>OR</t>
  </si>
  <si>
    <t>Plate flight based on first round loserin plates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</si>
</sst>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m\-d"/>
    <numFmt numFmtId="166" formatCode="dddd&quot;, &quot;mmmm\ dd&quot;, &quot;yyyy"/>
    <numFmt numFmtId="167" formatCode="d\ mmmm\ yyyy"/>
    <numFmt numFmtId="168" formatCode="[$-F800]dddd\,\ mmmm\ dd\,\ yyyy"/>
    <numFmt numFmtId="169" formatCode="[$-1409]d\ mmmm\ yyyy"/>
  </numFmts>
  <fonts count="1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4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sz val="18"/>
      <color theme="1"/>
      <name val="Arial"/>
    </font>
    <font>
      <sz val="24"/>
      <color theme="1"/>
      <name val="Arial"/>
    </font>
    <font>
      <sz val="22"/>
      <color theme="1"/>
      <name val="Arial"/>
    </font>
    <font>
      <b/>
      <sz val="20"/>
      <color theme="1"/>
      <name val="Arial"/>
    </font>
    <font>
      <sz val="16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sz val="10"/>
      <color theme="0"/>
      <name val="Arial"/>
    </font>
    <font>
      <sz val="8"/>
      <color theme="1"/>
      <name val="Arial"/>
    </font>
    <font>
      <b/>
      <sz val="10"/>
      <color rgb="FFFF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ECECEC"/>
        <bgColor rgb="FFECECEC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BFBFBF"/>
        <bgColor rgb="FFBFBFBF"/>
      </patternFill>
    </fill>
    <fill>
      <patternFill patternType="solid">
        <fgColor rgb="FFF7CAAC"/>
        <bgColor rgb="FFF7CAAC"/>
      </patternFill>
    </fill>
    <fill>
      <patternFill patternType="solid">
        <fgColor rgb="FFDADADA"/>
        <bgColor rgb="FFDADADA"/>
      </patternFill>
    </fill>
    <fill>
      <patternFill patternType="solid">
        <fgColor rgb="FFFFFF66"/>
        <bgColor rgb="FFFFFF6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shrinkToFit="1"/>
    </xf>
    <xf numFmtId="0" fontId="3" fillId="0" borderId="0" xfId="0" applyFont="1"/>
    <xf numFmtId="0" fontId="1" fillId="0" borderId="0" xfId="0" applyFont="1" applyAlignment="1">
      <alignment shrinkToFit="1"/>
    </xf>
    <xf numFmtId="0" fontId="1" fillId="2" borderId="1" xfId="0" applyFont="1" applyFill="1" applyBorder="1" applyAlignment="1">
      <alignment shrinkToFit="1"/>
    </xf>
    <xf numFmtId="0" fontId="1" fillId="3" borderId="1" xfId="0" applyFont="1" applyFill="1" applyBorder="1" applyAlignment="1">
      <alignment shrinkToFit="1"/>
    </xf>
    <xf numFmtId="0" fontId="1" fillId="0" borderId="0" xfId="0" applyFont="1"/>
    <xf numFmtId="49" fontId="1" fillId="0" borderId="0" xfId="0" applyNumberFormat="1" applyFont="1"/>
    <xf numFmtId="0" fontId="4" fillId="0" borderId="0" xfId="0" applyFont="1"/>
    <xf numFmtId="0" fontId="1" fillId="4" borderId="1" xfId="0" applyFont="1" applyFill="1" applyBorder="1" applyAlignment="1">
      <alignment shrinkToFit="1"/>
    </xf>
    <xf numFmtId="0" fontId="1" fillId="5" borderId="1" xfId="0" applyFont="1" applyFill="1" applyBorder="1" applyAlignment="1">
      <alignment shrinkToFit="1"/>
    </xf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0" fontId="1" fillId="7" borderId="1" xfId="0" applyFont="1" applyFill="1" applyBorder="1" applyAlignment="1">
      <alignment shrinkToFit="1"/>
    </xf>
    <xf numFmtId="0" fontId="1" fillId="8" borderId="1" xfId="0" applyFont="1" applyFill="1" applyBorder="1" applyAlignment="1">
      <alignment shrinkToFit="1"/>
    </xf>
    <xf numFmtId="0" fontId="1" fillId="9" borderId="1" xfId="0" applyFont="1" applyFill="1" applyBorder="1" applyAlignment="1">
      <alignment shrinkToFit="1"/>
    </xf>
    <xf numFmtId="0" fontId="1" fillId="10" borderId="1" xfId="0" applyFont="1" applyFill="1" applyBorder="1" applyAlignment="1">
      <alignment shrinkToFit="1"/>
    </xf>
    <xf numFmtId="14" fontId="1" fillId="0" borderId="0" xfId="0" applyNumberFormat="1" applyFont="1" applyAlignment="1">
      <alignment shrinkToFit="1"/>
    </xf>
    <xf numFmtId="0" fontId="1" fillId="0" borderId="8" xfId="0" applyFont="1" applyBorder="1"/>
    <xf numFmtId="0" fontId="7" fillId="0" borderId="9" xfId="0" applyFont="1" applyBorder="1"/>
    <xf numFmtId="0" fontId="8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0" fontId="9" fillId="0" borderId="6" xfId="0" applyFont="1" applyBorder="1"/>
    <xf numFmtId="0" fontId="9" fillId="0" borderId="0" xfId="0" applyFont="1"/>
    <xf numFmtId="0" fontId="1" fillId="0" borderId="11" xfId="0" applyFont="1" applyBorder="1"/>
    <xf numFmtId="0" fontId="10" fillId="0" borderId="12" xfId="0" applyFont="1" applyBorder="1" applyAlignment="1">
      <alignment horizontal="center"/>
    </xf>
    <xf numFmtId="0" fontId="11" fillId="0" borderId="13" xfId="0" applyFont="1" applyBorder="1" applyAlignment="1">
      <alignment wrapText="1"/>
    </xf>
    <xf numFmtId="0" fontId="11" fillId="0" borderId="7" xfId="0" applyFont="1" applyBorder="1" applyAlignment="1">
      <alignment wrapText="1"/>
    </xf>
    <xf numFmtId="49" fontId="13" fillId="11" borderId="14" xfId="0" applyNumberFormat="1" applyFont="1" applyFill="1" applyBorder="1" applyAlignment="1">
      <alignment horizontal="left"/>
    </xf>
    <xf numFmtId="0" fontId="1" fillId="0" borderId="12" xfId="0" applyFont="1" applyBorder="1"/>
    <xf numFmtId="2" fontId="14" fillId="11" borderId="15" xfId="0" applyNumberFormat="1" applyFont="1" applyFill="1" applyBorder="1" applyAlignment="1">
      <alignment horizontal="right"/>
    </xf>
    <xf numFmtId="2" fontId="14" fillId="0" borderId="7" xfId="0" applyNumberFormat="1" applyFont="1" applyBorder="1"/>
    <xf numFmtId="0" fontId="1" fillId="0" borderId="13" xfId="0" applyFont="1" applyBorder="1"/>
    <xf numFmtId="2" fontId="1" fillId="0" borderId="0" xfId="0" applyNumberFormat="1" applyFont="1"/>
    <xf numFmtId="49" fontId="13" fillId="0" borderId="16" xfId="0" applyNumberFormat="1" applyFont="1" applyBorder="1" applyAlignment="1">
      <alignment horizontal="left"/>
    </xf>
    <xf numFmtId="49" fontId="13" fillId="12" borderId="14" xfId="0" applyNumberFormat="1" applyFont="1" applyFill="1" applyBorder="1" applyAlignment="1">
      <alignment horizontal="left"/>
    </xf>
    <xf numFmtId="2" fontId="13" fillId="11" borderId="14" xfId="0" applyNumberFormat="1" applyFont="1" applyFill="1" applyBorder="1" applyAlignment="1">
      <alignment horizontal="left"/>
    </xf>
    <xf numFmtId="2" fontId="1" fillId="0" borderId="4" xfId="0" applyNumberFormat="1" applyFont="1" applyBorder="1"/>
    <xf numFmtId="0" fontId="1" fillId="0" borderId="16" xfId="0" applyFont="1" applyBorder="1"/>
    <xf numFmtId="2" fontId="14" fillId="0" borderId="13" xfId="0" applyNumberFormat="1" applyFont="1" applyBorder="1" applyAlignment="1">
      <alignment horizontal="right"/>
    </xf>
    <xf numFmtId="49" fontId="14" fillId="12" borderId="15" xfId="0" applyNumberFormat="1" applyFont="1" applyFill="1" applyBorder="1" applyAlignment="1">
      <alignment horizontal="right"/>
    </xf>
    <xf numFmtId="2" fontId="13" fillId="12" borderId="14" xfId="0" applyNumberFormat="1" applyFont="1" applyFill="1" applyBorder="1" applyAlignment="1">
      <alignment horizontal="left"/>
    </xf>
    <xf numFmtId="2" fontId="14" fillId="12" borderId="15" xfId="0" applyNumberFormat="1" applyFont="1" applyFill="1" applyBorder="1" applyAlignment="1">
      <alignment horizontal="right"/>
    </xf>
    <xf numFmtId="49" fontId="14" fillId="0" borderId="13" xfId="0" applyNumberFormat="1" applyFont="1" applyBorder="1" applyAlignment="1">
      <alignment horizontal="right"/>
    </xf>
    <xf numFmtId="2" fontId="13" fillId="0" borderId="16" xfId="0" applyNumberFormat="1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165" fontId="13" fillId="0" borderId="16" xfId="0" applyNumberFormat="1" applyFont="1" applyBorder="1" applyAlignment="1">
      <alignment horizontal="left"/>
    </xf>
    <xf numFmtId="49" fontId="13" fillId="13" borderId="14" xfId="0" applyNumberFormat="1" applyFont="1" applyFill="1" applyBorder="1" applyAlignment="1">
      <alignment horizontal="left"/>
    </xf>
    <xf numFmtId="2" fontId="14" fillId="13" borderId="15" xfId="0" applyNumberFormat="1" applyFont="1" applyFill="1" applyBorder="1" applyAlignment="1">
      <alignment horizontal="right"/>
    </xf>
    <xf numFmtId="2" fontId="14" fillId="0" borderId="13" xfId="0" applyNumberFormat="1" applyFont="1" applyBorder="1"/>
    <xf numFmtId="2" fontId="1" fillId="0" borderId="11" xfId="0" applyNumberFormat="1" applyFont="1" applyBorder="1"/>
    <xf numFmtId="49" fontId="14" fillId="13" borderId="15" xfId="0" applyNumberFormat="1" applyFont="1" applyFill="1" applyBorder="1" applyAlignment="1">
      <alignment horizontal="right"/>
    </xf>
    <xf numFmtId="2" fontId="13" fillId="13" borderId="14" xfId="0" applyNumberFormat="1" applyFont="1" applyFill="1" applyBorder="1" applyAlignment="1">
      <alignment horizontal="left"/>
    </xf>
    <xf numFmtId="0" fontId="1" fillId="0" borderId="0" xfId="0" applyFont="1" applyAlignment="1">
      <alignment wrapText="1"/>
    </xf>
    <xf numFmtId="2" fontId="1" fillId="8" borderId="14" xfId="0" applyNumberFormat="1" applyFont="1" applyFill="1" applyBorder="1" applyAlignment="1">
      <alignment horizontal="left" shrinkToFit="1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15" fillId="0" borderId="0" xfId="0" applyNumberFormat="1" applyFont="1"/>
    <xf numFmtId="0" fontId="15" fillId="0" borderId="0" xfId="0" applyFont="1"/>
    <xf numFmtId="0" fontId="5" fillId="8" borderId="15" xfId="0" applyFont="1" applyFill="1" applyBorder="1" applyAlignment="1">
      <alignment horizontal="center" shrinkToFit="1"/>
    </xf>
    <xf numFmtId="2" fontId="1" fillId="8" borderId="14" xfId="0" applyNumberFormat="1" applyFont="1" applyFill="1" applyBorder="1" applyAlignment="1">
      <alignment shrinkToFit="1"/>
    </xf>
    <xf numFmtId="2" fontId="1" fillId="0" borderId="16" xfId="0" applyNumberFormat="1" applyFont="1" applyBorder="1" applyAlignment="1">
      <alignment horizontal="left" shrinkToFit="1"/>
    </xf>
    <xf numFmtId="0" fontId="1" fillId="0" borderId="17" xfId="0" applyFont="1" applyBorder="1"/>
    <xf numFmtId="2" fontId="1" fillId="8" borderId="15" xfId="0" applyNumberFormat="1" applyFont="1" applyFill="1" applyBorder="1" applyAlignment="1">
      <alignment shrinkToFit="1"/>
    </xf>
    <xf numFmtId="2" fontId="1" fillId="0" borderId="13" xfId="0" applyNumberFormat="1" applyFont="1" applyBorder="1" applyAlignment="1">
      <alignment horizontal="left" shrinkToFit="1"/>
    </xf>
    <xf numFmtId="0" fontId="5" fillId="0" borderId="8" xfId="0" applyFont="1" applyBorder="1" applyAlignment="1">
      <alignment horizontal="center"/>
    </xf>
    <xf numFmtId="2" fontId="1" fillId="8" borderId="15" xfId="0" applyNumberFormat="1" applyFont="1" applyFill="1" applyBorder="1" applyAlignment="1">
      <alignment horizontal="left" shrinkToFit="1"/>
    </xf>
    <xf numFmtId="2" fontId="1" fillId="0" borderId="16" xfId="0" applyNumberFormat="1" applyFont="1" applyBorder="1" applyAlignment="1">
      <alignment shrinkToFit="1"/>
    </xf>
    <xf numFmtId="2" fontId="1" fillId="0" borderId="13" xfId="0" applyNumberFormat="1" applyFont="1" applyBorder="1" applyAlignment="1">
      <alignment shrinkToFit="1"/>
    </xf>
    <xf numFmtId="0" fontId="5" fillId="0" borderId="16" xfId="0" applyFont="1" applyBorder="1" applyAlignment="1">
      <alignment horizontal="center" shrinkToFit="1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" fillId="14" borderId="14" xfId="0" applyFont="1" applyFill="1" applyBorder="1" applyAlignment="1">
      <alignment horizontal="left" shrinkToFit="1"/>
    </xf>
    <xf numFmtId="167" fontId="1" fillId="0" borderId="0" xfId="0" applyNumberFormat="1" applyFont="1" applyAlignment="1">
      <alignment horizontal="center"/>
    </xf>
    <xf numFmtId="0" fontId="5" fillId="0" borderId="0" xfId="0" applyFont="1"/>
    <xf numFmtId="0" fontId="1" fillId="14" borderId="15" xfId="0" applyFont="1" applyFill="1" applyBorder="1" applyAlignment="1">
      <alignment horizontal="left" shrinkToFit="1"/>
    </xf>
    <xf numFmtId="0" fontId="1" fillId="0" borderId="0" xfId="0" applyFont="1" applyAlignment="1">
      <alignment horizontal="left" shrinkToFit="1"/>
    </xf>
    <xf numFmtId="0" fontId="1" fillId="14" borderId="14" xfId="0" applyFont="1" applyFill="1" applyBorder="1" applyAlignment="1">
      <alignment shrinkToFit="1"/>
    </xf>
    <xf numFmtId="0" fontId="1" fillId="14" borderId="15" xfId="0" applyFont="1" applyFill="1" applyBorder="1" applyAlignment="1">
      <alignment shrinkToFit="1"/>
    </xf>
    <xf numFmtId="0" fontId="1" fillId="0" borderId="16" xfId="0" applyFont="1" applyBorder="1" applyAlignment="1">
      <alignment horizontal="left" shrinkToFit="1"/>
    </xf>
    <xf numFmtId="0" fontId="1" fillId="0" borderId="13" xfId="0" applyFont="1" applyBorder="1" applyAlignment="1">
      <alignment horizontal="left" shrinkToFit="1"/>
    </xf>
    <xf numFmtId="0" fontId="1" fillId="0" borderId="16" xfId="0" applyFont="1" applyBorder="1" applyAlignment="1">
      <alignment shrinkToFit="1"/>
    </xf>
    <xf numFmtId="0" fontId="1" fillId="0" borderId="13" xfId="0" applyFont="1" applyBorder="1" applyAlignment="1">
      <alignment shrinkToFit="1"/>
    </xf>
    <xf numFmtId="2" fontId="1" fillId="14" borderId="15" xfId="0" applyNumberFormat="1" applyFont="1" applyFill="1" applyBorder="1" applyAlignment="1">
      <alignment horizontal="left" shrinkToFit="1"/>
    </xf>
    <xf numFmtId="2" fontId="1" fillId="14" borderId="14" xfId="0" applyNumberFormat="1" applyFont="1" applyFill="1" applyBorder="1" applyAlignment="1">
      <alignment shrinkToFit="1"/>
    </xf>
    <xf numFmtId="2" fontId="1" fillId="14" borderId="15" xfId="0" applyNumberFormat="1" applyFont="1" applyFill="1" applyBorder="1" applyAlignment="1">
      <alignment shrinkToFit="1"/>
    </xf>
    <xf numFmtId="2" fontId="1" fillId="14" borderId="14" xfId="0" applyNumberFormat="1" applyFont="1" applyFill="1" applyBorder="1" applyAlignment="1">
      <alignment horizontal="left" shrinkToFit="1"/>
    </xf>
    <xf numFmtId="0" fontId="1" fillId="8" borderId="14" xfId="0" applyFont="1" applyFill="1" applyBorder="1" applyAlignment="1">
      <alignment shrinkToFit="1"/>
    </xf>
    <xf numFmtId="0" fontId="1" fillId="8" borderId="15" xfId="0" applyFont="1" applyFill="1" applyBorder="1" applyAlignment="1">
      <alignment shrinkToFit="1"/>
    </xf>
    <xf numFmtId="2" fontId="1" fillId="8" borderId="18" xfId="0" applyNumberFormat="1" applyFont="1" applyFill="1" applyBorder="1" applyAlignment="1">
      <alignment horizontal="left" shrinkToFit="1"/>
    </xf>
    <xf numFmtId="0" fontId="14" fillId="0" borderId="0" xfId="0" applyFont="1" applyAlignment="1">
      <alignment horizontal="center"/>
    </xf>
    <xf numFmtId="2" fontId="1" fillId="15" borderId="14" xfId="0" applyNumberFormat="1" applyFont="1" applyFill="1" applyBorder="1" applyAlignment="1">
      <alignment horizontal="left" shrinkToFit="1"/>
    </xf>
    <xf numFmtId="0" fontId="5" fillId="15" borderId="15" xfId="0" applyFont="1" applyFill="1" applyBorder="1" applyAlignment="1">
      <alignment horizontal="center" shrinkToFit="1"/>
    </xf>
    <xf numFmtId="2" fontId="1" fillId="15" borderId="14" xfId="0" applyNumberFormat="1" applyFont="1" applyFill="1" applyBorder="1" applyAlignment="1">
      <alignment shrinkToFit="1"/>
    </xf>
    <xf numFmtId="0" fontId="1" fillId="15" borderId="15" xfId="0" applyFont="1" applyFill="1" applyBorder="1" applyAlignment="1">
      <alignment shrinkToFit="1"/>
    </xf>
    <xf numFmtId="0" fontId="1" fillId="15" borderId="14" xfId="0" applyFont="1" applyFill="1" applyBorder="1" applyAlignment="1">
      <alignment shrinkToFit="1"/>
    </xf>
    <xf numFmtId="2" fontId="1" fillId="15" borderId="15" xfId="0" applyNumberFormat="1" applyFont="1" applyFill="1" applyBorder="1" applyAlignment="1">
      <alignment horizontal="left" shrinkToFit="1"/>
    </xf>
    <xf numFmtId="0" fontId="5" fillId="0" borderId="9" xfId="0" applyFont="1" applyBorder="1" applyAlignment="1">
      <alignment horizontal="center"/>
    </xf>
    <xf numFmtId="2" fontId="1" fillId="15" borderId="18" xfId="0" applyNumberFormat="1" applyFont="1" applyFill="1" applyBorder="1" applyAlignment="1">
      <alignment horizontal="left" shrinkToFit="1"/>
    </xf>
    <xf numFmtId="2" fontId="1" fillId="15" borderId="15" xfId="0" applyNumberFormat="1" applyFont="1" applyFill="1" applyBorder="1" applyAlignment="1">
      <alignment shrinkToFit="1"/>
    </xf>
    <xf numFmtId="0" fontId="1" fillId="16" borderId="14" xfId="0" applyFont="1" applyFill="1" applyBorder="1" applyAlignment="1">
      <alignment horizontal="left" shrinkToFit="1"/>
    </xf>
    <xf numFmtId="0" fontId="5" fillId="16" borderId="15" xfId="0" applyFont="1" applyFill="1" applyBorder="1" applyAlignment="1">
      <alignment horizontal="center" shrinkToFit="1"/>
    </xf>
    <xf numFmtId="0" fontId="1" fillId="16" borderId="14" xfId="0" applyFont="1" applyFill="1" applyBorder="1" applyAlignment="1">
      <alignment shrinkToFit="1"/>
    </xf>
    <xf numFmtId="0" fontId="1" fillId="16" borderId="15" xfId="0" applyFont="1" applyFill="1" applyBorder="1" applyAlignment="1">
      <alignment shrinkToFit="1"/>
    </xf>
    <xf numFmtId="0" fontId="1" fillId="16" borderId="15" xfId="0" applyFont="1" applyFill="1" applyBorder="1" applyAlignment="1">
      <alignment horizontal="left" shrinkToFit="1"/>
    </xf>
    <xf numFmtId="1" fontId="5" fillId="0" borderId="8" xfId="0" applyNumberFormat="1" applyFont="1" applyBorder="1" applyAlignment="1">
      <alignment horizontal="center"/>
    </xf>
    <xf numFmtId="16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6" borderId="2" xfId="0" applyFont="1" applyFill="1" applyBorder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12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center"/>
    </xf>
    <xf numFmtId="0" fontId="6" fillId="0" borderId="17" xfId="0" applyFont="1" applyBorder="1"/>
    <xf numFmtId="0" fontId="3" fillId="0" borderId="0" xfId="0" applyFont="1" applyAlignment="1">
      <alignment wrapText="1"/>
    </xf>
    <xf numFmtId="0" fontId="0" fillId="0" borderId="0" xfId="0"/>
    <xf numFmtId="0" fontId="14" fillId="0" borderId="0" xfId="0" applyFont="1" applyAlignment="1">
      <alignment horizontal="center" vertical="center" shrinkToFit="1"/>
    </xf>
    <xf numFmtId="166" fontId="1" fillId="0" borderId="0" xfId="0" applyNumberFormat="1" applyFont="1" applyAlignment="1">
      <alignment horizontal="center" shrinkToFit="1"/>
    </xf>
    <xf numFmtId="0" fontId="14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168" fontId="1" fillId="0" borderId="0" xfId="0" applyNumberFormat="1" applyFont="1" applyAlignment="1">
      <alignment horizontal="center" shrinkToFit="1"/>
    </xf>
  </cellXfs>
  <cellStyles count="1">
    <cellStyle name="Normal" xfId="0" builtinId="0"/>
  </cellStyles>
  <dxfs count="1"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0</xdr:rowOff>
    </xdr:from>
    <xdr:ext cx="1352550" cy="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showGridLines="0" tabSelected="1" workbookViewId="0"/>
  </sheetViews>
  <sheetFormatPr defaultColWidth="12.59765625" defaultRowHeight="15" customHeight="1" x14ac:dyDescent="0.35"/>
  <cols>
    <col min="1" max="1" width="2.59765625" customWidth="1"/>
    <col min="2" max="2" width="46.46484375" customWidth="1"/>
    <col min="3" max="3" width="2.59765625" customWidth="1"/>
    <col min="4" max="4" width="49.59765625" customWidth="1"/>
    <col min="5" max="5" width="8.59765625" customWidth="1"/>
    <col min="6" max="6" width="5" customWidth="1"/>
    <col min="7" max="7" width="31.46484375" customWidth="1"/>
    <col min="8" max="8" width="3.46484375" customWidth="1"/>
    <col min="9" max="9" width="5" customWidth="1"/>
    <col min="10" max="10" width="6" customWidth="1"/>
    <col min="11" max="11" width="3.46484375" customWidth="1"/>
    <col min="12" max="12" width="8.59765625" customWidth="1"/>
    <col min="13" max="13" width="3.46484375" customWidth="1"/>
    <col min="14" max="26" width="8.59765625" customWidth="1"/>
  </cols>
  <sheetData>
    <row r="1" spans="1:14" ht="12.75" customHeight="1" x14ac:dyDescent="0.45">
      <c r="A1" s="1"/>
      <c r="B1" s="2" t="s">
        <v>0</v>
      </c>
      <c r="C1" s="3"/>
      <c r="D1" s="4" t="s">
        <v>1</v>
      </c>
      <c r="F1" s="5"/>
    </row>
    <row r="2" spans="1:14" ht="12.75" customHeight="1" x14ac:dyDescent="0.35">
      <c r="A2" s="1"/>
      <c r="B2" s="6" t="s">
        <v>2</v>
      </c>
      <c r="C2" s="3"/>
      <c r="D2" s="6" t="s">
        <v>3</v>
      </c>
    </row>
    <row r="3" spans="1:14" ht="12.75" customHeight="1" x14ac:dyDescent="0.35">
      <c r="A3" s="1">
        <v>1</v>
      </c>
      <c r="B3" s="7" t="str">
        <f>G19</f>
        <v xml:space="preserve">CAS JoJo Coleman &amp; Camelia Cook </v>
      </c>
      <c r="C3" s="3">
        <v>1</v>
      </c>
      <c r="D3" s="8" t="str">
        <f>G24</f>
        <v xml:space="preserve">PAT Hazel &amp; Jenny Cook </v>
      </c>
      <c r="E3" s="9"/>
      <c r="G3" s="9"/>
      <c r="H3" s="10" t="s">
        <v>4</v>
      </c>
      <c r="I3" s="9">
        <v>8.31</v>
      </c>
      <c r="J3" s="11">
        <v>10.39</v>
      </c>
      <c r="K3" s="10" t="s">
        <v>5</v>
      </c>
    </row>
    <row r="4" spans="1:14" ht="12.75" customHeight="1" x14ac:dyDescent="0.35">
      <c r="A4" s="1">
        <v>2</v>
      </c>
      <c r="B4" s="7" t="str">
        <f t="shared" ref="B4:B5" si="0">G36</f>
        <v xml:space="preserve">TOK Wendy Cook &amp; Sheryl Wills </v>
      </c>
      <c r="C4" s="3">
        <v>2</v>
      </c>
      <c r="D4" s="8" t="str">
        <f>G31</f>
        <v>PAP Jasmine Purdon &amp; Kerry Ashbrook</v>
      </c>
      <c r="H4" s="10" t="s">
        <v>6</v>
      </c>
      <c r="I4" s="9">
        <v>8.1999999999999993</v>
      </c>
      <c r="J4" s="11">
        <v>10.25</v>
      </c>
      <c r="K4" s="10" t="s">
        <v>7</v>
      </c>
      <c r="M4" s="10"/>
      <c r="N4" s="10"/>
    </row>
    <row r="5" spans="1:14" ht="12.75" customHeight="1" x14ac:dyDescent="0.35">
      <c r="A5" s="1">
        <v>3</v>
      </c>
      <c r="B5" s="7" t="str">
        <f t="shared" si="0"/>
        <v xml:space="preserve">PUK Rachel Langdon &amp; Natasha Smit </v>
      </c>
      <c r="C5" s="3">
        <v>3</v>
      </c>
      <c r="D5" s="8" t="str">
        <f>G42</f>
        <v xml:space="preserve">GERSA Melissa Heavey &amp; Micheala Langdon </v>
      </c>
      <c r="H5" s="10" t="s">
        <v>8</v>
      </c>
      <c r="I5" s="9">
        <v>8.1</v>
      </c>
      <c r="J5" s="11">
        <v>10.130000000000001</v>
      </c>
      <c r="K5" s="10" t="s">
        <v>9</v>
      </c>
      <c r="M5" s="10"/>
      <c r="N5" s="10"/>
    </row>
    <row r="6" spans="1:14" ht="12.75" customHeight="1" x14ac:dyDescent="0.35">
      <c r="A6" s="1">
        <v>4</v>
      </c>
      <c r="B6" s="7" t="str">
        <f t="shared" ref="B6:B7" si="1">G54</f>
        <v>GERSA Sisi Ngata &amp; Tee Simon</v>
      </c>
      <c r="C6" s="3">
        <v>4</v>
      </c>
      <c r="D6" s="8" t="str">
        <f>G49</f>
        <v xml:space="preserve">BIR Ludene Paraha &amp; Mem Rapana </v>
      </c>
      <c r="H6" s="10" t="s">
        <v>9</v>
      </c>
      <c r="I6" s="9">
        <v>2.5</v>
      </c>
      <c r="J6" s="11">
        <v>3.13</v>
      </c>
      <c r="K6" s="10" t="s">
        <v>8</v>
      </c>
      <c r="M6" s="10"/>
      <c r="N6" s="10"/>
    </row>
    <row r="7" spans="1:14" ht="12.75" customHeight="1" x14ac:dyDescent="0.35">
      <c r="A7" s="1">
        <v>5</v>
      </c>
      <c r="B7" s="7" t="str">
        <f t="shared" si="1"/>
        <v xml:space="preserve">PAT Robyn Harris &amp; Allayne Greenbury </v>
      </c>
      <c r="C7" s="3">
        <v>5</v>
      </c>
      <c r="D7" s="8" t="str">
        <f>G60</f>
        <v xml:space="preserve">HOW Nina Massold &amp; Kirsty Halliday </v>
      </c>
      <c r="H7" s="10" t="s">
        <v>7</v>
      </c>
      <c r="I7" s="9">
        <v>1.21</v>
      </c>
      <c r="J7" s="11">
        <v>1.51</v>
      </c>
      <c r="K7" s="10" t="s">
        <v>6</v>
      </c>
      <c r="M7" s="10"/>
      <c r="N7" s="10"/>
    </row>
    <row r="8" spans="1:14" ht="12.75" customHeight="1" x14ac:dyDescent="0.35">
      <c r="A8" s="1">
        <v>6</v>
      </c>
      <c r="B8" s="7" t="str">
        <f>G64</f>
        <v xml:space="preserve">MAN Tania Martin &amp; Sarah Ewe </v>
      </c>
      <c r="C8" s="3">
        <v>6</v>
      </c>
      <c r="D8" s="8" t="str">
        <f>G69</f>
        <v xml:space="preserve">HOR Julieanne Boyce &amp; Robyn Quinn </v>
      </c>
      <c r="H8" s="10" t="s">
        <v>5</v>
      </c>
      <c r="I8" s="9">
        <v>0</v>
      </c>
      <c r="J8" s="11">
        <v>0</v>
      </c>
      <c r="K8" s="10" t="s">
        <v>4</v>
      </c>
      <c r="M8" s="10"/>
      <c r="N8" s="10"/>
    </row>
    <row r="9" spans="1:14" ht="12.75" customHeight="1" x14ac:dyDescent="0.35">
      <c r="A9" s="1"/>
      <c r="B9" s="6"/>
      <c r="C9" s="3"/>
      <c r="D9" s="6"/>
      <c r="H9" s="10" t="s">
        <v>10</v>
      </c>
      <c r="I9" s="11">
        <v>1</v>
      </c>
      <c r="J9" s="11">
        <v>0</v>
      </c>
      <c r="K9" s="10" t="s">
        <v>11</v>
      </c>
      <c r="M9" s="10"/>
      <c r="N9" s="10"/>
    </row>
    <row r="10" spans="1:14" ht="12.75" customHeight="1" x14ac:dyDescent="0.35">
      <c r="A10" s="1"/>
      <c r="B10" s="6" t="s">
        <v>12</v>
      </c>
      <c r="C10" s="3"/>
      <c r="D10" s="6" t="s">
        <v>13</v>
      </c>
      <c r="E10" s="10"/>
      <c r="G10" s="11" t="s">
        <v>14</v>
      </c>
      <c r="H10" s="10" t="s">
        <v>11</v>
      </c>
      <c r="I10" s="11">
        <v>0</v>
      </c>
      <c r="J10" s="11">
        <v>1</v>
      </c>
      <c r="K10" s="10" t="s">
        <v>10</v>
      </c>
      <c r="M10" s="10"/>
      <c r="N10" s="10"/>
    </row>
    <row r="11" spans="1:14" ht="12.75" customHeight="1" x14ac:dyDescent="0.35">
      <c r="A11" s="1">
        <v>1</v>
      </c>
      <c r="B11" s="12" t="str">
        <f>G20</f>
        <v xml:space="preserve">MAN Rosie Rawiri &amp; Kimberley Cullen </v>
      </c>
      <c r="C11" s="3">
        <v>1</v>
      </c>
      <c r="D11" s="13" t="str">
        <f>G25</f>
        <v xml:space="preserve">PAP Catriona McLean &amp; Celia Bason </v>
      </c>
      <c r="H11" s="10" t="s">
        <v>15</v>
      </c>
      <c r="I11" s="9">
        <v>6.5</v>
      </c>
      <c r="J11" s="11">
        <v>8.1199999999999992</v>
      </c>
      <c r="K11" s="10" t="s">
        <v>16</v>
      </c>
      <c r="M11" s="10"/>
      <c r="N11" s="10"/>
    </row>
    <row r="12" spans="1:14" ht="12.75" customHeight="1" x14ac:dyDescent="0.35">
      <c r="A12" s="1">
        <v>2</v>
      </c>
      <c r="B12" s="12" t="str">
        <f>G35</f>
        <v>NPL Dianne Rangiuia &amp; Teo Thoresen</v>
      </c>
      <c r="C12" s="3">
        <v>2</v>
      </c>
      <c r="D12" s="13" t="str">
        <f>G30</f>
        <v xml:space="preserve">HOR Sherralee Boyce &amp; Corien Simpson </v>
      </c>
      <c r="H12" s="10" t="s">
        <v>17</v>
      </c>
      <c r="I12" s="14">
        <v>6.2</v>
      </c>
      <c r="J12" s="11">
        <v>7.75</v>
      </c>
      <c r="K12" s="10" t="s">
        <v>18</v>
      </c>
      <c r="M12" s="10"/>
      <c r="N12" s="10"/>
    </row>
    <row r="13" spans="1:14" ht="12.75" customHeight="1" x14ac:dyDescent="0.35">
      <c r="A13" s="1">
        <v>3</v>
      </c>
      <c r="B13" s="12" t="str">
        <f>G38</f>
        <v xml:space="preserve">GERSA Leilani Alderson &amp; Brenda Rehu </v>
      </c>
      <c r="C13" s="3">
        <v>3</v>
      </c>
      <c r="D13" s="13" t="str">
        <f>G43</f>
        <v xml:space="preserve">TGA Annie Mair &amp; Bubs Gray </v>
      </c>
      <c r="H13" s="10" t="s">
        <v>18</v>
      </c>
      <c r="I13" s="14">
        <v>1.7</v>
      </c>
      <c r="J13" s="11">
        <v>2.12</v>
      </c>
      <c r="K13" s="10" t="s">
        <v>17</v>
      </c>
      <c r="M13" s="10"/>
      <c r="N13" s="10"/>
    </row>
    <row r="14" spans="1:14" ht="12.75" customHeight="1" x14ac:dyDescent="0.35">
      <c r="A14" s="1">
        <v>4</v>
      </c>
      <c r="B14" s="12" t="str">
        <f>G53</f>
        <v xml:space="preserve">TAR Monica Kendrick &amp; Lil Takiwa </v>
      </c>
      <c r="C14" s="3">
        <v>4</v>
      </c>
      <c r="D14" s="13" t="str">
        <f>G48</f>
        <v>PAT Ngahuia Tahi &amp; Ruth Smith</v>
      </c>
      <c r="H14" s="10" t="s">
        <v>16</v>
      </c>
      <c r="I14" s="15">
        <v>0</v>
      </c>
      <c r="J14" s="11">
        <v>0</v>
      </c>
      <c r="K14" s="10" t="s">
        <v>15</v>
      </c>
      <c r="M14" s="10"/>
      <c r="N14" s="10"/>
    </row>
    <row r="15" spans="1:14" ht="12.75" customHeight="1" x14ac:dyDescent="0.35">
      <c r="A15" s="1">
        <v>5</v>
      </c>
      <c r="B15" s="12" t="str">
        <f>G56</f>
        <v xml:space="preserve">TGA Merry Wills &amp; Lil Saunders </v>
      </c>
      <c r="C15" s="3">
        <v>5</v>
      </c>
      <c r="D15" s="13" t="str">
        <f>G61</f>
        <v xml:space="preserve">MAN GG Tahana &amp; Acushla Potaka </v>
      </c>
      <c r="F15" s="114" t="s">
        <v>19</v>
      </c>
      <c r="G15" s="115"/>
      <c r="H15" s="116"/>
    </row>
    <row r="16" spans="1:14" ht="12.75" customHeight="1" x14ac:dyDescent="0.35">
      <c r="A16" s="1">
        <v>6</v>
      </c>
      <c r="B16" s="12" t="str">
        <f>G65</f>
        <v>PAT Addison &amp; Terri Argus</v>
      </c>
      <c r="C16" s="3">
        <v>6</v>
      </c>
      <c r="D16" s="13" t="str">
        <f>G70</f>
        <v xml:space="preserve">WCC Katrina Tahana &amp; Lisa Murphy </v>
      </c>
      <c r="F16" s="117"/>
      <c r="G16" s="118"/>
      <c r="H16" s="119"/>
    </row>
    <row r="17" spans="1:14" ht="12.75" customHeight="1" x14ac:dyDescent="0.35">
      <c r="A17" s="1"/>
      <c r="B17" s="6"/>
      <c r="C17" s="3"/>
      <c r="D17" s="6"/>
    </row>
    <row r="18" spans="1:14" ht="12.75" customHeight="1" x14ac:dyDescent="0.35">
      <c r="A18" s="1"/>
      <c r="B18" s="6" t="s">
        <v>20</v>
      </c>
      <c r="C18" s="3"/>
      <c r="D18" s="6" t="s">
        <v>21</v>
      </c>
      <c r="G18" s="16" t="s">
        <v>22</v>
      </c>
    </row>
    <row r="19" spans="1:14" ht="12.75" customHeight="1" x14ac:dyDescent="0.35">
      <c r="A19" s="1">
        <v>1</v>
      </c>
      <c r="B19" s="17" t="str">
        <f>G21</f>
        <v xml:space="preserve">NPL Crystalee Jane &amp; Hannah Wood </v>
      </c>
      <c r="C19" s="3">
        <v>1</v>
      </c>
      <c r="D19" s="18" t="str">
        <f>G26</f>
        <v xml:space="preserve">PAT Clare Shanaher &amp; Sweethart Paul-Bennett </v>
      </c>
      <c r="F19" s="11">
        <v>1</v>
      </c>
      <c r="G19" s="9" t="s">
        <v>23</v>
      </c>
      <c r="H19" s="11" t="s">
        <v>24</v>
      </c>
    </row>
    <row r="20" spans="1:14" ht="12.75" customHeight="1" x14ac:dyDescent="0.35">
      <c r="A20" s="1">
        <v>2</v>
      </c>
      <c r="B20" s="17" t="str">
        <f>G34</f>
        <v xml:space="preserve">PAT Victoria Heavey &amp; Debs Sylva </v>
      </c>
      <c r="C20" s="3">
        <v>2</v>
      </c>
      <c r="D20" s="18" t="str">
        <f>G29</f>
        <v xml:space="preserve">TGA Maureen Woods &amp; Suzanne Hart </v>
      </c>
      <c r="F20" s="11">
        <v>2</v>
      </c>
      <c r="G20" s="9" t="s">
        <v>25</v>
      </c>
      <c r="H20" s="11" t="s">
        <v>26</v>
      </c>
    </row>
    <row r="21" spans="1:14" ht="12.75" customHeight="1" x14ac:dyDescent="0.35">
      <c r="A21" s="1">
        <v>3</v>
      </c>
      <c r="B21" s="17" t="str">
        <f>G39</f>
        <v>KAI Lee Early &amp; Trish O'Neil</v>
      </c>
      <c r="C21" s="3">
        <v>3</v>
      </c>
      <c r="D21" s="18" t="str">
        <f>G44</f>
        <v xml:space="preserve">GERSA Shannon Otene &amp; Janine Clifford </v>
      </c>
      <c r="F21" s="11">
        <v>3</v>
      </c>
      <c r="G21" s="9" t="s">
        <v>27</v>
      </c>
      <c r="H21" s="11" t="s">
        <v>28</v>
      </c>
    </row>
    <row r="22" spans="1:14" ht="12.75" customHeight="1" x14ac:dyDescent="0.35">
      <c r="A22" s="1">
        <v>4</v>
      </c>
      <c r="B22" s="17" t="str">
        <f>G52</f>
        <v xml:space="preserve">MNU Karen Amiria &amp; Lani Pakieto </v>
      </c>
      <c r="C22" s="3">
        <v>4</v>
      </c>
      <c r="D22" s="18" t="str">
        <f>G47</f>
        <v xml:space="preserve">HOR Margo Kingi &amp; Corrina Davis </v>
      </c>
      <c r="F22" s="11">
        <v>4</v>
      </c>
      <c r="G22" s="9" t="s">
        <v>29</v>
      </c>
      <c r="H22" s="11" t="s">
        <v>30</v>
      </c>
    </row>
    <row r="23" spans="1:14" ht="12.75" customHeight="1" x14ac:dyDescent="0.35">
      <c r="A23" s="1">
        <v>5</v>
      </c>
      <c r="B23" s="17" t="str">
        <f>G57</f>
        <v>MAN Josie Tahana &amp; Sue Veu</v>
      </c>
      <c r="C23" s="3">
        <v>5</v>
      </c>
      <c r="D23" s="18" t="str">
        <f>G62</f>
        <v xml:space="preserve">ONE Rachel Mason &amp; Liz Morunga </v>
      </c>
      <c r="F23" s="11">
        <v>5</v>
      </c>
      <c r="G23" s="9" t="s">
        <v>31</v>
      </c>
      <c r="H23" s="11" t="s">
        <v>32</v>
      </c>
    </row>
    <row r="24" spans="1:14" ht="12.75" customHeight="1" x14ac:dyDescent="0.35">
      <c r="A24" s="1">
        <v>6</v>
      </c>
      <c r="B24" s="17" t="str">
        <f>G66</f>
        <v xml:space="preserve">NGA Vickie Hough &amp; Rangi Te Tomo </v>
      </c>
      <c r="C24" s="3">
        <v>6</v>
      </c>
      <c r="D24" s="18" t="str">
        <f>G71</f>
        <v>SWA Michelle Macdonald &amp; Alicia Philburn</v>
      </c>
      <c r="F24" s="11">
        <v>6</v>
      </c>
      <c r="G24" s="9" t="s">
        <v>33</v>
      </c>
      <c r="H24" s="11" t="s">
        <v>34</v>
      </c>
    </row>
    <row r="25" spans="1:14" ht="12.75" customHeight="1" x14ac:dyDescent="0.35">
      <c r="A25" s="1"/>
      <c r="B25" s="6"/>
      <c r="C25" s="3"/>
      <c r="D25" s="6"/>
      <c r="F25" s="11">
        <v>7</v>
      </c>
      <c r="G25" s="9" t="s">
        <v>35</v>
      </c>
      <c r="H25" s="11" t="s">
        <v>36</v>
      </c>
      <c r="N25" s="9"/>
    </row>
    <row r="26" spans="1:14" ht="12.75" customHeight="1" x14ac:dyDescent="0.35">
      <c r="A26" s="1"/>
      <c r="B26" s="6" t="s">
        <v>37</v>
      </c>
      <c r="C26" s="3"/>
      <c r="D26" s="6" t="s">
        <v>38</v>
      </c>
      <c r="F26" s="11">
        <v>8</v>
      </c>
      <c r="G26" s="9" t="s">
        <v>39</v>
      </c>
      <c r="H26" s="11" t="s">
        <v>40</v>
      </c>
    </row>
    <row r="27" spans="1:14" ht="12.75" customHeight="1" x14ac:dyDescent="0.35">
      <c r="A27" s="1">
        <v>1</v>
      </c>
      <c r="B27" s="19" t="str">
        <f>G22</f>
        <v xml:space="preserve">SWA Tatum Manning &amp; Jade Cullen </v>
      </c>
      <c r="C27" s="3">
        <v>1</v>
      </c>
      <c r="D27" s="20" t="str">
        <f t="shared" ref="D27:D28" si="2">G27</f>
        <v xml:space="preserve">NPL Agnes Kimura &amp; Zarrie Wood </v>
      </c>
      <c r="F27" s="11">
        <v>9</v>
      </c>
      <c r="G27" s="9" t="s">
        <v>41</v>
      </c>
      <c r="H27" s="11" t="s">
        <v>42</v>
      </c>
    </row>
    <row r="28" spans="1:14" ht="12.75" customHeight="1" x14ac:dyDescent="0.35">
      <c r="A28" s="1">
        <v>2</v>
      </c>
      <c r="B28" s="19" t="str">
        <f>G33</f>
        <v xml:space="preserve">TGA Michelle Lee &amp; Aroha Te Haara </v>
      </c>
      <c r="C28" s="3">
        <v>2</v>
      </c>
      <c r="D28" s="20" t="str">
        <f t="shared" si="2"/>
        <v xml:space="preserve">HOR Letitia Jackson &amp; Maxine Soal </v>
      </c>
      <c r="F28" s="11">
        <v>10</v>
      </c>
      <c r="G28" s="9" t="s">
        <v>43</v>
      </c>
      <c r="H28" s="11" t="s">
        <v>44</v>
      </c>
    </row>
    <row r="29" spans="1:14" ht="12.75" customHeight="1" x14ac:dyDescent="0.35">
      <c r="A29" s="1">
        <v>3</v>
      </c>
      <c r="B29" s="19" t="str">
        <f>G40</f>
        <v xml:space="preserve">PAP Kirsten Aumua &amp; Louise Kerr </v>
      </c>
      <c r="C29" s="3">
        <v>3</v>
      </c>
      <c r="D29" s="20" t="str">
        <f t="shared" ref="D29:D30" si="3">G45</f>
        <v xml:space="preserve">GERSA Katrina Tito &amp; Leeanne Stowers </v>
      </c>
      <c r="F29" s="11">
        <v>11</v>
      </c>
      <c r="G29" s="9" t="s">
        <v>45</v>
      </c>
      <c r="H29" s="11" t="s">
        <v>46</v>
      </c>
    </row>
    <row r="30" spans="1:14" ht="12.75" customHeight="1" x14ac:dyDescent="0.35">
      <c r="A30" s="1">
        <v>4</v>
      </c>
      <c r="B30" s="19" t="str">
        <f>G51</f>
        <v>MAN Brooque &amp; Kelly Pologa</v>
      </c>
      <c r="C30" s="3">
        <v>4</v>
      </c>
      <c r="D30" s="20" t="str">
        <f t="shared" si="3"/>
        <v xml:space="preserve">OTA Tina Bartlett &amp; Natasha Taufalele </v>
      </c>
      <c r="F30" s="11">
        <v>12</v>
      </c>
      <c r="G30" s="9" t="s">
        <v>47</v>
      </c>
      <c r="H30" s="11" t="s">
        <v>48</v>
      </c>
    </row>
    <row r="31" spans="1:14" ht="12.75" customHeight="1" x14ac:dyDescent="0.35">
      <c r="A31" s="1">
        <v>5</v>
      </c>
      <c r="B31" s="19" t="str">
        <f>G58</f>
        <v xml:space="preserve">WKE Denise Brennock &amp; Tracey Cowling </v>
      </c>
      <c r="C31" s="3">
        <v>5</v>
      </c>
      <c r="D31" s="20" t="str">
        <f>G63</f>
        <v>PAT Emma &amp; Sharon Wikaira-King</v>
      </c>
      <c r="F31" s="11">
        <v>13</v>
      </c>
      <c r="G31" s="9" t="s">
        <v>49</v>
      </c>
      <c r="H31" s="11" t="s">
        <v>50</v>
      </c>
    </row>
    <row r="32" spans="1:14" ht="12.75" customHeight="1" x14ac:dyDescent="0.35">
      <c r="A32" s="1">
        <v>6</v>
      </c>
      <c r="B32" s="19" t="str">
        <f>G67</f>
        <v>NPL Sharon Crook &amp; Christine Berben-Carmine</v>
      </c>
      <c r="C32" s="3">
        <v>6</v>
      </c>
      <c r="D32" s="20" t="str">
        <f>G72</f>
        <v xml:space="preserve">BYE </v>
      </c>
      <c r="F32" s="11">
        <v>14</v>
      </c>
      <c r="G32" s="9" t="s">
        <v>51</v>
      </c>
      <c r="H32" s="11" t="s">
        <v>52</v>
      </c>
    </row>
    <row r="33" spans="1:14" ht="12.75" customHeight="1" x14ac:dyDescent="0.35">
      <c r="A33" s="1"/>
      <c r="B33" s="6"/>
      <c r="C33" s="3"/>
      <c r="D33" s="6"/>
      <c r="F33" s="11">
        <v>15</v>
      </c>
      <c r="G33" s="9" t="s">
        <v>53</v>
      </c>
      <c r="H33" s="11" t="s">
        <v>54</v>
      </c>
    </row>
    <row r="34" spans="1:14" ht="12.75" customHeight="1" x14ac:dyDescent="0.35">
      <c r="A34" s="1"/>
      <c r="B34" s="6" t="s">
        <v>55</v>
      </c>
      <c r="C34" s="3"/>
      <c r="D34" s="6"/>
      <c r="F34" s="11">
        <v>16</v>
      </c>
      <c r="G34" s="9" t="s">
        <v>56</v>
      </c>
      <c r="H34" s="11" t="s">
        <v>57</v>
      </c>
    </row>
    <row r="35" spans="1:14" ht="12.75" customHeight="1" x14ac:dyDescent="0.35">
      <c r="A35" s="1">
        <v>1</v>
      </c>
      <c r="B35" s="6" t="str">
        <f>G23</f>
        <v xml:space="preserve">SWA Nita Clarkson &amp; Gina Grimwood </v>
      </c>
      <c r="C35" s="3"/>
      <c r="D35" s="21"/>
      <c r="F35" s="11">
        <v>17</v>
      </c>
      <c r="G35" s="9" t="s">
        <v>58</v>
      </c>
      <c r="H35" s="11" t="s">
        <v>59</v>
      </c>
    </row>
    <row r="36" spans="1:14" ht="12.75" customHeight="1" x14ac:dyDescent="0.35">
      <c r="A36" s="1">
        <v>2</v>
      </c>
      <c r="B36" s="6" t="str">
        <f>G32</f>
        <v xml:space="preserve">SWW Jessica Clapp &amp; Nicola Burns </v>
      </c>
      <c r="C36" s="3"/>
      <c r="D36" s="21"/>
      <c r="F36" s="11">
        <v>18</v>
      </c>
      <c r="G36" s="9" t="s">
        <v>60</v>
      </c>
      <c r="H36" s="11" t="s">
        <v>61</v>
      </c>
      <c r="N36" s="9"/>
    </row>
    <row r="37" spans="1:14" ht="12.75" customHeight="1" x14ac:dyDescent="0.35">
      <c r="A37" s="1">
        <v>3</v>
      </c>
      <c r="B37" s="6" t="str">
        <f>G41</f>
        <v>MAN Rita Toamau &amp; Heihera Rehu-Brown</v>
      </c>
      <c r="C37" s="3"/>
      <c r="D37" s="21"/>
      <c r="F37" s="11">
        <v>19</v>
      </c>
      <c r="G37" s="9" t="s">
        <v>62</v>
      </c>
      <c r="H37" s="11" t="s">
        <v>63</v>
      </c>
    </row>
    <row r="38" spans="1:14" ht="12.75" customHeight="1" x14ac:dyDescent="0.35">
      <c r="A38" s="1">
        <v>4</v>
      </c>
      <c r="B38" s="6" t="str">
        <f>G50</f>
        <v xml:space="preserve">GERSA Sheryl Robertson &amp; Bella Briely </v>
      </c>
      <c r="C38" s="3"/>
      <c r="D38" s="21"/>
      <c r="F38" s="11">
        <v>20</v>
      </c>
      <c r="G38" s="9" t="s">
        <v>64</v>
      </c>
      <c r="H38" s="11" t="s">
        <v>65</v>
      </c>
    </row>
    <row r="39" spans="1:14" ht="12.75" customHeight="1" x14ac:dyDescent="0.35">
      <c r="A39" s="1">
        <v>5</v>
      </c>
      <c r="B39" s="6" t="str">
        <f>G59</f>
        <v xml:space="preserve">BIR Tina Fatuesi &amp; Paula Waterson </v>
      </c>
      <c r="C39" s="3"/>
      <c r="D39" s="21"/>
      <c r="F39" s="11">
        <v>21</v>
      </c>
      <c r="G39" s="9" t="s">
        <v>66</v>
      </c>
      <c r="H39" s="11" t="s">
        <v>67</v>
      </c>
    </row>
    <row r="40" spans="1:14" ht="12.75" customHeight="1" x14ac:dyDescent="0.35">
      <c r="A40" s="1">
        <v>6</v>
      </c>
      <c r="B40" s="6" t="str">
        <f>G68</f>
        <v>PET Adrienne McCarthy &amp; Sherise Whitu</v>
      </c>
      <c r="C40" s="3"/>
      <c r="D40" s="21"/>
      <c r="F40" s="11">
        <v>22</v>
      </c>
      <c r="G40" s="9" t="s">
        <v>68</v>
      </c>
      <c r="H40" s="11" t="s">
        <v>69</v>
      </c>
    </row>
    <row r="41" spans="1:14" ht="12.75" customHeight="1" x14ac:dyDescent="0.35">
      <c r="A41" s="1"/>
      <c r="B41" s="6"/>
      <c r="C41" s="3"/>
      <c r="D41" s="21"/>
      <c r="F41" s="11">
        <v>23</v>
      </c>
      <c r="G41" s="9" t="s">
        <v>70</v>
      </c>
      <c r="H41" s="11" t="s">
        <v>71</v>
      </c>
    </row>
    <row r="42" spans="1:14" ht="12.75" customHeight="1" x14ac:dyDescent="0.35">
      <c r="A42" s="1"/>
      <c r="B42" s="6"/>
      <c r="C42" s="3"/>
      <c r="D42" s="9"/>
      <c r="F42" s="11">
        <v>24</v>
      </c>
      <c r="G42" s="9" t="s">
        <v>72</v>
      </c>
      <c r="H42" s="11" t="s">
        <v>73</v>
      </c>
    </row>
    <row r="43" spans="1:14" ht="12.75" customHeight="1" x14ac:dyDescent="0.35">
      <c r="A43" s="1"/>
      <c r="B43" s="6"/>
      <c r="C43" s="3"/>
      <c r="D43" s="21"/>
      <c r="F43" s="11">
        <v>25</v>
      </c>
      <c r="G43" s="9" t="s">
        <v>74</v>
      </c>
      <c r="H43" s="11" t="s">
        <v>75</v>
      </c>
    </row>
    <row r="44" spans="1:14" ht="12.75" customHeight="1" x14ac:dyDescent="0.35">
      <c r="A44" s="1"/>
      <c r="B44" s="6"/>
      <c r="C44" s="3"/>
      <c r="D44" s="9"/>
      <c r="F44" s="11">
        <v>26</v>
      </c>
      <c r="G44" s="9" t="s">
        <v>76</v>
      </c>
      <c r="H44" s="11" t="s">
        <v>77</v>
      </c>
    </row>
    <row r="45" spans="1:14" ht="12.75" customHeight="1" x14ac:dyDescent="0.35">
      <c r="A45" s="1"/>
      <c r="B45" s="6"/>
      <c r="C45" s="3"/>
      <c r="D45" s="21"/>
      <c r="F45" s="11">
        <v>27</v>
      </c>
      <c r="G45" s="9" t="s">
        <v>78</v>
      </c>
      <c r="H45" s="11" t="s">
        <v>79</v>
      </c>
    </row>
    <row r="46" spans="1:14" ht="12.75" customHeight="1" x14ac:dyDescent="0.35">
      <c r="A46" s="1"/>
      <c r="B46" s="6"/>
      <c r="C46" s="3"/>
      <c r="D46" s="9"/>
      <c r="F46" s="11">
        <v>28</v>
      </c>
      <c r="G46" s="9" t="s">
        <v>80</v>
      </c>
      <c r="H46" s="11" t="s">
        <v>81</v>
      </c>
    </row>
    <row r="47" spans="1:14" ht="12.75" customHeight="1" x14ac:dyDescent="0.35">
      <c r="A47" s="1"/>
      <c r="B47" s="6"/>
      <c r="C47" s="3"/>
      <c r="D47" s="9"/>
      <c r="F47" s="11">
        <v>29</v>
      </c>
      <c r="G47" s="9" t="s">
        <v>82</v>
      </c>
      <c r="H47" s="11" t="s">
        <v>83</v>
      </c>
    </row>
    <row r="48" spans="1:14" ht="12.75" customHeight="1" x14ac:dyDescent="0.35">
      <c r="A48" s="1"/>
      <c r="B48" s="6"/>
      <c r="C48" s="3"/>
      <c r="D48" s="21"/>
      <c r="F48" s="11">
        <v>30</v>
      </c>
      <c r="G48" s="9" t="s">
        <v>84</v>
      </c>
      <c r="H48" s="11" t="s">
        <v>85</v>
      </c>
    </row>
    <row r="49" spans="1:8" ht="12.75" customHeight="1" x14ac:dyDescent="0.35">
      <c r="A49" s="1"/>
      <c r="B49" s="6"/>
      <c r="C49" s="3"/>
      <c r="D49" s="21"/>
      <c r="F49" s="11">
        <v>31</v>
      </c>
      <c r="G49" s="9" t="s">
        <v>86</v>
      </c>
      <c r="H49" s="11" t="s">
        <v>87</v>
      </c>
    </row>
    <row r="50" spans="1:8" ht="12.75" customHeight="1" x14ac:dyDescent="0.35">
      <c r="A50" s="1"/>
      <c r="B50" s="6"/>
      <c r="C50" s="3"/>
      <c r="D50" s="21"/>
      <c r="F50" s="11">
        <v>32</v>
      </c>
      <c r="G50" s="9" t="s">
        <v>88</v>
      </c>
      <c r="H50" s="11" t="s">
        <v>89</v>
      </c>
    </row>
    <row r="51" spans="1:8" ht="12.75" customHeight="1" x14ac:dyDescent="0.35">
      <c r="A51" s="1"/>
      <c r="B51" s="6"/>
      <c r="C51" s="3"/>
      <c r="D51" s="21"/>
      <c r="F51" s="11">
        <v>33</v>
      </c>
      <c r="G51" s="9" t="s">
        <v>90</v>
      </c>
      <c r="H51" s="11" t="s">
        <v>91</v>
      </c>
    </row>
    <row r="52" spans="1:8" ht="12.75" customHeight="1" x14ac:dyDescent="0.35">
      <c r="A52" s="1"/>
      <c r="B52" s="6"/>
      <c r="C52" s="3"/>
      <c r="D52" s="21"/>
      <c r="F52" s="11">
        <v>34</v>
      </c>
      <c r="G52" s="9" t="s">
        <v>92</v>
      </c>
      <c r="H52" s="11" t="s">
        <v>93</v>
      </c>
    </row>
    <row r="53" spans="1:8" ht="12.75" customHeight="1" x14ac:dyDescent="0.35">
      <c r="A53" s="1"/>
      <c r="B53" s="6"/>
      <c r="C53" s="3"/>
      <c r="D53" s="21"/>
      <c r="F53" s="11">
        <v>35</v>
      </c>
      <c r="G53" s="9" t="s">
        <v>94</v>
      </c>
      <c r="H53" s="11" t="s">
        <v>95</v>
      </c>
    </row>
    <row r="54" spans="1:8" ht="12.75" customHeight="1" x14ac:dyDescent="0.35">
      <c r="A54" s="1"/>
      <c r="B54" s="6"/>
      <c r="C54" s="3"/>
      <c r="D54" s="21"/>
      <c r="F54" s="11">
        <v>36</v>
      </c>
      <c r="G54" s="9" t="s">
        <v>96</v>
      </c>
      <c r="H54" s="11" t="s">
        <v>97</v>
      </c>
    </row>
    <row r="55" spans="1:8" ht="12.75" customHeight="1" x14ac:dyDescent="0.35">
      <c r="A55" s="1"/>
      <c r="B55" s="6"/>
      <c r="C55" s="3"/>
      <c r="D55" s="21"/>
      <c r="F55" s="11">
        <v>37</v>
      </c>
      <c r="G55" s="9" t="s">
        <v>98</v>
      </c>
      <c r="H55" s="11" t="s">
        <v>99</v>
      </c>
    </row>
    <row r="56" spans="1:8" ht="12.75" customHeight="1" x14ac:dyDescent="0.35">
      <c r="A56" s="1"/>
      <c r="B56" s="6"/>
      <c r="C56" s="3"/>
      <c r="D56" s="21"/>
      <c r="F56" s="11">
        <v>38</v>
      </c>
      <c r="G56" s="9" t="s">
        <v>100</v>
      </c>
      <c r="H56" s="11" t="s">
        <v>101</v>
      </c>
    </row>
    <row r="57" spans="1:8" ht="12.75" customHeight="1" x14ac:dyDescent="0.35">
      <c r="A57" s="1"/>
      <c r="B57" s="6"/>
      <c r="C57" s="3"/>
      <c r="D57" s="21"/>
      <c r="F57" s="11">
        <v>39</v>
      </c>
      <c r="G57" s="9" t="s">
        <v>102</v>
      </c>
      <c r="H57" s="11" t="s">
        <v>103</v>
      </c>
    </row>
    <row r="58" spans="1:8" ht="12.75" customHeight="1" x14ac:dyDescent="0.35">
      <c r="A58" s="1"/>
      <c r="B58" s="6"/>
      <c r="C58" s="3"/>
      <c r="D58" s="21"/>
      <c r="F58" s="11">
        <v>40</v>
      </c>
      <c r="G58" s="9" t="s">
        <v>104</v>
      </c>
      <c r="H58" s="11" t="s">
        <v>105</v>
      </c>
    </row>
    <row r="59" spans="1:8" ht="12.75" customHeight="1" x14ac:dyDescent="0.35">
      <c r="A59" s="1"/>
      <c r="B59" s="6"/>
      <c r="C59" s="3"/>
      <c r="D59" s="21"/>
      <c r="F59" s="11">
        <v>41</v>
      </c>
      <c r="G59" s="9" t="s">
        <v>106</v>
      </c>
      <c r="H59" s="11" t="s">
        <v>107</v>
      </c>
    </row>
    <row r="60" spans="1:8" ht="12.75" customHeight="1" x14ac:dyDescent="0.35">
      <c r="A60" s="1"/>
      <c r="B60" s="6"/>
      <c r="C60" s="3"/>
      <c r="D60" s="21"/>
      <c r="F60" s="11">
        <v>42</v>
      </c>
      <c r="G60" s="9" t="s">
        <v>108</v>
      </c>
      <c r="H60" s="11" t="s">
        <v>109</v>
      </c>
    </row>
    <row r="61" spans="1:8" ht="12.75" customHeight="1" x14ac:dyDescent="0.35">
      <c r="A61" s="1"/>
      <c r="B61" s="6"/>
      <c r="C61" s="3"/>
      <c r="D61" s="21"/>
      <c r="F61" s="11">
        <v>43</v>
      </c>
      <c r="G61" s="9" t="s">
        <v>110</v>
      </c>
      <c r="H61" s="11" t="s">
        <v>111</v>
      </c>
    </row>
    <row r="62" spans="1:8" ht="12.75" customHeight="1" x14ac:dyDescent="0.35">
      <c r="A62" s="1"/>
      <c r="B62" s="6"/>
      <c r="C62" s="3"/>
      <c r="D62" s="21"/>
      <c r="F62" s="11">
        <v>44</v>
      </c>
      <c r="G62" s="9" t="s">
        <v>112</v>
      </c>
      <c r="H62" s="11" t="s">
        <v>113</v>
      </c>
    </row>
    <row r="63" spans="1:8" ht="12.75" customHeight="1" x14ac:dyDescent="0.35">
      <c r="A63" s="1"/>
      <c r="B63" s="6"/>
      <c r="C63" s="3"/>
      <c r="D63" s="9"/>
      <c r="F63" s="11">
        <v>45</v>
      </c>
      <c r="G63" s="9" t="s">
        <v>114</v>
      </c>
      <c r="H63" s="11" t="s">
        <v>115</v>
      </c>
    </row>
    <row r="64" spans="1:8" ht="12.75" customHeight="1" x14ac:dyDescent="0.35">
      <c r="A64" s="1"/>
      <c r="B64" s="6"/>
      <c r="C64" s="3"/>
      <c r="D64" s="21"/>
      <c r="F64" s="11">
        <v>46</v>
      </c>
      <c r="G64" s="9" t="s">
        <v>116</v>
      </c>
      <c r="H64" s="11" t="s">
        <v>117</v>
      </c>
    </row>
    <row r="65" spans="1:8" ht="12.75" customHeight="1" x14ac:dyDescent="0.35">
      <c r="A65" s="1"/>
      <c r="B65" s="6"/>
      <c r="C65" s="3"/>
      <c r="D65" s="21"/>
      <c r="F65" s="11">
        <v>47</v>
      </c>
      <c r="G65" s="9" t="s">
        <v>118</v>
      </c>
      <c r="H65" s="11" t="s">
        <v>119</v>
      </c>
    </row>
    <row r="66" spans="1:8" ht="12.75" customHeight="1" x14ac:dyDescent="0.35">
      <c r="A66" s="1"/>
      <c r="B66" s="6"/>
      <c r="C66" s="3"/>
      <c r="D66" s="21"/>
      <c r="F66" s="11">
        <v>48</v>
      </c>
      <c r="G66" s="9" t="s">
        <v>120</v>
      </c>
      <c r="H66" s="11" t="s">
        <v>121</v>
      </c>
    </row>
    <row r="67" spans="1:8" ht="12.75" customHeight="1" x14ac:dyDescent="0.35">
      <c r="A67" s="1"/>
      <c r="B67" s="6"/>
      <c r="C67" s="3"/>
      <c r="D67" s="21"/>
      <c r="F67" s="11">
        <v>49</v>
      </c>
      <c r="G67" s="9" t="s">
        <v>122</v>
      </c>
      <c r="H67" s="11" t="s">
        <v>123</v>
      </c>
    </row>
    <row r="68" spans="1:8" ht="12.75" customHeight="1" x14ac:dyDescent="0.35">
      <c r="A68" s="1"/>
      <c r="B68" s="6"/>
      <c r="C68" s="3"/>
      <c r="D68" s="21"/>
      <c r="F68" s="11">
        <v>50</v>
      </c>
      <c r="G68" s="9" t="s">
        <v>124</v>
      </c>
      <c r="H68" s="11" t="s">
        <v>125</v>
      </c>
    </row>
    <row r="69" spans="1:8" ht="12.75" customHeight="1" x14ac:dyDescent="0.35">
      <c r="A69" s="1"/>
      <c r="B69" s="6"/>
      <c r="C69" s="3"/>
      <c r="D69" s="21"/>
      <c r="F69" s="11">
        <v>51</v>
      </c>
      <c r="G69" s="9" t="s">
        <v>126</v>
      </c>
      <c r="H69" s="11" t="s">
        <v>127</v>
      </c>
    </row>
    <row r="70" spans="1:8" ht="12.75" customHeight="1" x14ac:dyDescent="0.35">
      <c r="A70" s="1"/>
      <c r="B70" s="6"/>
      <c r="C70" s="3"/>
      <c r="D70" s="21"/>
      <c r="F70" s="11">
        <v>52</v>
      </c>
      <c r="G70" s="9" t="s">
        <v>128</v>
      </c>
      <c r="H70" s="11" t="s">
        <v>129</v>
      </c>
    </row>
    <row r="71" spans="1:8" ht="12.75" customHeight="1" x14ac:dyDescent="0.35">
      <c r="A71" s="1"/>
      <c r="B71" s="6"/>
      <c r="C71" s="3"/>
      <c r="D71" s="21"/>
      <c r="F71" s="11">
        <v>53</v>
      </c>
      <c r="G71" s="9" t="s">
        <v>130</v>
      </c>
      <c r="H71" s="11" t="s">
        <v>131</v>
      </c>
    </row>
    <row r="72" spans="1:8" ht="12.75" customHeight="1" x14ac:dyDescent="0.35">
      <c r="A72" s="1"/>
      <c r="B72" s="6"/>
      <c r="C72" s="3"/>
      <c r="D72" s="21"/>
      <c r="F72" s="11">
        <v>54</v>
      </c>
      <c r="G72" s="9" t="s">
        <v>132</v>
      </c>
      <c r="H72" s="11" t="s">
        <v>133</v>
      </c>
    </row>
    <row r="73" spans="1:8" ht="12.75" customHeight="1" x14ac:dyDescent="0.35">
      <c r="A73" s="1"/>
      <c r="B73" s="6"/>
      <c r="C73" s="3"/>
      <c r="D73" s="21"/>
    </row>
    <row r="74" spans="1:8" ht="12.75" customHeight="1" x14ac:dyDescent="0.35">
      <c r="A74" s="1"/>
      <c r="B74" s="6"/>
      <c r="C74" s="3"/>
      <c r="D74" s="21"/>
    </row>
    <row r="75" spans="1:8" ht="12.75" customHeight="1" x14ac:dyDescent="0.35">
      <c r="A75" s="1"/>
      <c r="B75" s="6"/>
      <c r="C75" s="3"/>
      <c r="D75" s="21"/>
    </row>
    <row r="76" spans="1:8" ht="12.75" customHeight="1" x14ac:dyDescent="0.35">
      <c r="A76" s="1"/>
      <c r="B76" s="6"/>
      <c r="C76" s="3"/>
      <c r="D76" s="6"/>
    </row>
    <row r="77" spans="1:8" ht="12.75" customHeight="1" x14ac:dyDescent="0.35">
      <c r="A77" s="1"/>
      <c r="B77" s="6"/>
      <c r="C77" s="3"/>
      <c r="D77" s="6"/>
    </row>
    <row r="78" spans="1:8" ht="12.75" customHeight="1" x14ac:dyDescent="0.35">
      <c r="A78" s="1"/>
      <c r="B78" s="6"/>
      <c r="C78" s="3"/>
      <c r="D78" s="6"/>
    </row>
    <row r="79" spans="1:8" ht="12.75" customHeight="1" x14ac:dyDescent="0.35">
      <c r="A79" s="1"/>
      <c r="B79" s="6"/>
      <c r="C79" s="3"/>
      <c r="D79" s="6"/>
    </row>
    <row r="80" spans="1:8" ht="12.75" customHeight="1" x14ac:dyDescent="0.35">
      <c r="A80" s="1"/>
      <c r="B80" s="6"/>
      <c r="C80" s="3"/>
      <c r="D80" s="6"/>
    </row>
    <row r="81" spans="1:4" ht="12.75" customHeight="1" x14ac:dyDescent="0.35">
      <c r="A81" s="1"/>
      <c r="B81" s="6"/>
      <c r="C81" s="3"/>
      <c r="D81" s="6"/>
    </row>
    <row r="82" spans="1:4" ht="12.75" customHeight="1" x14ac:dyDescent="0.35">
      <c r="A82" s="1"/>
      <c r="B82" s="6"/>
      <c r="C82" s="3"/>
      <c r="D82" s="6"/>
    </row>
    <row r="83" spans="1:4" ht="12.75" customHeight="1" x14ac:dyDescent="0.35">
      <c r="A83" s="1"/>
      <c r="B83" s="6"/>
      <c r="C83" s="3"/>
      <c r="D83" s="6"/>
    </row>
    <row r="84" spans="1:4" ht="12.75" customHeight="1" x14ac:dyDescent="0.35">
      <c r="A84" s="1"/>
      <c r="B84" s="6"/>
      <c r="C84" s="3"/>
      <c r="D84" s="6"/>
    </row>
    <row r="85" spans="1:4" ht="12.75" customHeight="1" x14ac:dyDescent="0.35">
      <c r="A85" s="1"/>
      <c r="B85" s="6"/>
      <c r="C85" s="3"/>
      <c r="D85" s="6"/>
    </row>
    <row r="86" spans="1:4" ht="12.75" customHeight="1" x14ac:dyDescent="0.35">
      <c r="A86" s="1"/>
      <c r="B86" s="6"/>
      <c r="C86" s="3"/>
      <c r="D86" s="6"/>
    </row>
    <row r="87" spans="1:4" ht="12.75" customHeight="1" x14ac:dyDescent="0.35">
      <c r="A87" s="1"/>
      <c r="B87" s="6"/>
      <c r="C87" s="3"/>
      <c r="D87" s="6"/>
    </row>
    <row r="88" spans="1:4" ht="12.75" customHeight="1" x14ac:dyDescent="0.35">
      <c r="A88" s="1"/>
      <c r="B88" s="6"/>
      <c r="C88" s="3"/>
      <c r="D88" s="6"/>
    </row>
    <row r="89" spans="1:4" ht="12.75" customHeight="1" x14ac:dyDescent="0.35">
      <c r="A89" s="1"/>
      <c r="B89" s="6"/>
      <c r="C89" s="3"/>
      <c r="D89" s="6"/>
    </row>
    <row r="90" spans="1:4" ht="12.75" customHeight="1" x14ac:dyDescent="0.35">
      <c r="A90" s="1"/>
      <c r="B90" s="6"/>
      <c r="C90" s="3"/>
      <c r="D90" s="6"/>
    </row>
    <row r="91" spans="1:4" ht="12.75" customHeight="1" x14ac:dyDescent="0.35">
      <c r="A91" s="1"/>
      <c r="B91" s="6"/>
      <c r="C91" s="3"/>
      <c r="D91" s="6"/>
    </row>
    <row r="92" spans="1:4" ht="12.75" customHeight="1" x14ac:dyDescent="0.35">
      <c r="A92" s="1"/>
      <c r="B92" s="6"/>
      <c r="C92" s="3"/>
      <c r="D92" s="6"/>
    </row>
    <row r="93" spans="1:4" ht="12.75" customHeight="1" x14ac:dyDescent="0.35">
      <c r="A93" s="1"/>
      <c r="B93" s="6"/>
      <c r="C93" s="3"/>
      <c r="D93" s="6"/>
    </row>
    <row r="94" spans="1:4" ht="12.75" customHeight="1" x14ac:dyDescent="0.35">
      <c r="A94" s="1"/>
      <c r="B94" s="6"/>
      <c r="C94" s="3"/>
      <c r="D94" s="6"/>
    </row>
    <row r="95" spans="1:4" ht="12.75" customHeight="1" x14ac:dyDescent="0.35">
      <c r="A95" s="1"/>
      <c r="B95" s="6"/>
      <c r="C95" s="3"/>
      <c r="D95" s="6"/>
    </row>
    <row r="96" spans="1:4" ht="12.75" customHeight="1" x14ac:dyDescent="0.35">
      <c r="A96" s="1"/>
      <c r="B96" s="6"/>
      <c r="C96" s="3"/>
      <c r="D96" s="6"/>
    </row>
    <row r="97" spans="1:4" ht="12.75" customHeight="1" x14ac:dyDescent="0.35">
      <c r="A97" s="1"/>
      <c r="B97" s="6"/>
      <c r="C97" s="3"/>
      <c r="D97" s="6"/>
    </row>
    <row r="98" spans="1:4" ht="12.75" customHeight="1" x14ac:dyDescent="0.35">
      <c r="A98" s="1"/>
      <c r="B98" s="6"/>
      <c r="C98" s="3"/>
      <c r="D98" s="6"/>
    </row>
    <row r="99" spans="1:4" ht="12.75" customHeight="1" x14ac:dyDescent="0.35">
      <c r="A99" s="1"/>
      <c r="B99" s="6"/>
      <c r="C99" s="3"/>
      <c r="D99" s="6"/>
    </row>
    <row r="100" spans="1:4" ht="12.75" customHeight="1" x14ac:dyDescent="0.35">
      <c r="A100" s="1"/>
      <c r="B100" s="6"/>
      <c r="C100" s="3"/>
      <c r="D100" s="6"/>
    </row>
    <row r="101" spans="1:4" ht="12.75" customHeight="1" x14ac:dyDescent="0.35">
      <c r="A101" s="1"/>
      <c r="B101" s="6"/>
      <c r="C101" s="3"/>
      <c r="D101" s="6"/>
    </row>
    <row r="102" spans="1:4" ht="12.75" customHeight="1" x14ac:dyDescent="0.35">
      <c r="A102" s="1"/>
      <c r="B102" s="6"/>
      <c r="C102" s="3"/>
      <c r="D102" s="6"/>
    </row>
    <row r="103" spans="1:4" ht="12.75" customHeight="1" x14ac:dyDescent="0.35">
      <c r="A103" s="1"/>
      <c r="B103" s="6"/>
      <c r="C103" s="3"/>
      <c r="D103" s="6"/>
    </row>
    <row r="104" spans="1:4" ht="12.75" customHeight="1" x14ac:dyDescent="0.35">
      <c r="A104" s="1"/>
      <c r="B104" s="6"/>
      <c r="C104" s="3"/>
      <c r="D104" s="6"/>
    </row>
    <row r="105" spans="1:4" ht="12.75" customHeight="1" x14ac:dyDescent="0.35">
      <c r="A105" s="1"/>
      <c r="B105" s="6"/>
      <c r="C105" s="3"/>
      <c r="D105" s="6"/>
    </row>
    <row r="106" spans="1:4" ht="12.75" customHeight="1" x14ac:dyDescent="0.35">
      <c r="A106" s="1"/>
      <c r="B106" s="6"/>
      <c r="C106" s="3"/>
      <c r="D106" s="6"/>
    </row>
    <row r="107" spans="1:4" ht="12.75" customHeight="1" x14ac:dyDescent="0.35">
      <c r="A107" s="1"/>
      <c r="B107" s="6"/>
      <c r="C107" s="3"/>
      <c r="D107" s="6"/>
    </row>
    <row r="108" spans="1:4" ht="12.75" customHeight="1" x14ac:dyDescent="0.35">
      <c r="A108" s="1"/>
      <c r="B108" s="6"/>
      <c r="C108" s="3"/>
      <c r="D108" s="6"/>
    </row>
    <row r="109" spans="1:4" ht="12.75" customHeight="1" x14ac:dyDescent="0.35">
      <c r="A109" s="1"/>
      <c r="B109" s="6"/>
      <c r="C109" s="3"/>
      <c r="D109" s="6"/>
    </row>
    <row r="110" spans="1:4" ht="12.75" customHeight="1" x14ac:dyDescent="0.35">
      <c r="A110" s="1"/>
      <c r="B110" s="6"/>
      <c r="C110" s="3"/>
      <c r="D110" s="6"/>
    </row>
    <row r="111" spans="1:4" ht="12.75" customHeight="1" x14ac:dyDescent="0.35">
      <c r="A111" s="1"/>
      <c r="B111" s="6"/>
      <c r="C111" s="3"/>
      <c r="D111" s="6"/>
    </row>
    <row r="112" spans="1:4" ht="12.75" customHeight="1" x14ac:dyDescent="0.35">
      <c r="A112" s="1"/>
      <c r="B112" s="6"/>
      <c r="C112" s="3"/>
      <c r="D112" s="6"/>
    </row>
    <row r="113" spans="1:4" ht="12.75" customHeight="1" x14ac:dyDescent="0.35">
      <c r="A113" s="1"/>
      <c r="B113" s="6"/>
      <c r="C113" s="3"/>
      <c r="D113" s="6"/>
    </row>
    <row r="114" spans="1:4" ht="12.75" customHeight="1" x14ac:dyDescent="0.35">
      <c r="A114" s="1"/>
      <c r="B114" s="6"/>
      <c r="C114" s="3"/>
      <c r="D114" s="6"/>
    </row>
    <row r="115" spans="1:4" ht="12.75" customHeight="1" x14ac:dyDescent="0.35">
      <c r="A115" s="1"/>
      <c r="B115" s="6"/>
      <c r="C115" s="3"/>
      <c r="D115" s="6"/>
    </row>
    <row r="116" spans="1:4" ht="12.75" customHeight="1" x14ac:dyDescent="0.35">
      <c r="A116" s="1"/>
      <c r="B116" s="6"/>
      <c r="C116" s="3"/>
      <c r="D116" s="6"/>
    </row>
    <row r="117" spans="1:4" ht="12.75" customHeight="1" x14ac:dyDescent="0.35">
      <c r="A117" s="1"/>
      <c r="B117" s="6"/>
      <c r="C117" s="3"/>
      <c r="D117" s="6"/>
    </row>
    <row r="118" spans="1:4" ht="12.75" customHeight="1" x14ac:dyDescent="0.35">
      <c r="A118" s="1"/>
      <c r="B118" s="6"/>
      <c r="C118" s="3"/>
      <c r="D118" s="6"/>
    </row>
    <row r="119" spans="1:4" ht="12.75" customHeight="1" x14ac:dyDescent="0.35">
      <c r="A119" s="1"/>
      <c r="B119" s="6"/>
      <c r="C119" s="3"/>
      <c r="D119" s="6"/>
    </row>
    <row r="120" spans="1:4" ht="12.75" customHeight="1" x14ac:dyDescent="0.35">
      <c r="A120" s="1"/>
      <c r="B120" s="6"/>
      <c r="C120" s="3"/>
      <c r="D120" s="6"/>
    </row>
    <row r="121" spans="1:4" ht="12.75" customHeight="1" x14ac:dyDescent="0.35">
      <c r="A121" s="1"/>
      <c r="B121" s="6"/>
      <c r="C121" s="3"/>
      <c r="D121" s="6"/>
    </row>
    <row r="122" spans="1:4" ht="12.75" customHeight="1" x14ac:dyDescent="0.35">
      <c r="A122" s="1"/>
      <c r="B122" s="6"/>
      <c r="C122" s="3"/>
      <c r="D122" s="6"/>
    </row>
    <row r="123" spans="1:4" ht="12.75" customHeight="1" x14ac:dyDescent="0.35">
      <c r="A123" s="1"/>
      <c r="B123" s="6"/>
      <c r="C123" s="3"/>
      <c r="D123" s="6"/>
    </row>
    <row r="124" spans="1:4" ht="12.75" customHeight="1" x14ac:dyDescent="0.35">
      <c r="A124" s="1"/>
      <c r="B124" s="6"/>
      <c r="C124" s="3"/>
      <c r="D124" s="6"/>
    </row>
    <row r="125" spans="1:4" ht="12.75" customHeight="1" x14ac:dyDescent="0.35">
      <c r="A125" s="1"/>
      <c r="B125" s="6"/>
      <c r="C125" s="3"/>
      <c r="D125" s="6"/>
    </row>
    <row r="126" spans="1:4" ht="12.75" customHeight="1" x14ac:dyDescent="0.35">
      <c r="A126" s="1"/>
      <c r="B126" s="6"/>
      <c r="C126" s="3"/>
      <c r="D126" s="6"/>
    </row>
    <row r="127" spans="1:4" ht="12.75" customHeight="1" x14ac:dyDescent="0.35">
      <c r="A127" s="1"/>
      <c r="B127" s="6"/>
      <c r="C127" s="3"/>
      <c r="D127" s="6"/>
    </row>
    <row r="128" spans="1:4" ht="12.75" customHeight="1" x14ac:dyDescent="0.35">
      <c r="A128" s="1"/>
      <c r="B128" s="6"/>
      <c r="C128" s="3"/>
      <c r="D128" s="6"/>
    </row>
    <row r="129" spans="1:4" ht="12.75" customHeight="1" x14ac:dyDescent="0.35">
      <c r="A129" s="1"/>
      <c r="B129" s="6"/>
      <c r="C129" s="3"/>
      <c r="D129" s="6"/>
    </row>
    <row r="130" spans="1:4" ht="12.75" customHeight="1" x14ac:dyDescent="0.35">
      <c r="A130" s="1"/>
      <c r="B130" s="6"/>
      <c r="C130" s="3"/>
      <c r="D130" s="6"/>
    </row>
    <row r="131" spans="1:4" ht="12.75" customHeight="1" x14ac:dyDescent="0.35">
      <c r="A131" s="1"/>
      <c r="B131" s="6"/>
      <c r="C131" s="3"/>
      <c r="D131" s="6"/>
    </row>
    <row r="132" spans="1:4" ht="12.75" customHeight="1" x14ac:dyDescent="0.35">
      <c r="A132" s="1"/>
      <c r="B132" s="6"/>
      <c r="C132" s="3"/>
      <c r="D132" s="6"/>
    </row>
    <row r="133" spans="1:4" ht="12.75" customHeight="1" x14ac:dyDescent="0.35">
      <c r="A133" s="1"/>
      <c r="B133" s="6"/>
      <c r="C133" s="3"/>
      <c r="D133" s="6"/>
    </row>
    <row r="134" spans="1:4" ht="12.75" customHeight="1" x14ac:dyDescent="0.35">
      <c r="A134" s="1"/>
      <c r="B134" s="6"/>
      <c r="C134" s="3"/>
      <c r="D134" s="6"/>
    </row>
    <row r="135" spans="1:4" ht="12.75" customHeight="1" x14ac:dyDescent="0.35">
      <c r="A135" s="1"/>
      <c r="B135" s="6"/>
      <c r="C135" s="3"/>
      <c r="D135" s="6"/>
    </row>
    <row r="136" spans="1:4" ht="12.75" customHeight="1" x14ac:dyDescent="0.35">
      <c r="A136" s="1"/>
      <c r="B136" s="6"/>
      <c r="C136" s="3"/>
      <c r="D136" s="6"/>
    </row>
    <row r="137" spans="1:4" ht="12.75" customHeight="1" x14ac:dyDescent="0.35">
      <c r="A137" s="1"/>
      <c r="B137" s="6"/>
      <c r="C137" s="3"/>
      <c r="D137" s="6"/>
    </row>
    <row r="138" spans="1:4" ht="12.75" customHeight="1" x14ac:dyDescent="0.35">
      <c r="A138" s="1"/>
      <c r="B138" s="6"/>
      <c r="C138" s="3"/>
      <c r="D138" s="6"/>
    </row>
    <row r="139" spans="1:4" ht="12.75" customHeight="1" x14ac:dyDescent="0.35">
      <c r="A139" s="1"/>
      <c r="B139" s="6"/>
      <c r="C139" s="3"/>
      <c r="D139" s="6"/>
    </row>
    <row r="140" spans="1:4" ht="12.75" customHeight="1" x14ac:dyDescent="0.35">
      <c r="A140" s="1"/>
      <c r="B140" s="6"/>
      <c r="C140" s="3"/>
      <c r="D140" s="6"/>
    </row>
    <row r="141" spans="1:4" ht="12.75" customHeight="1" x14ac:dyDescent="0.35">
      <c r="A141" s="1"/>
      <c r="B141" s="6"/>
      <c r="C141" s="3"/>
      <c r="D141" s="6"/>
    </row>
    <row r="142" spans="1:4" ht="12.75" customHeight="1" x14ac:dyDescent="0.35">
      <c r="A142" s="1"/>
      <c r="B142" s="6"/>
      <c r="C142" s="3"/>
      <c r="D142" s="6"/>
    </row>
    <row r="143" spans="1:4" ht="12.75" customHeight="1" x14ac:dyDescent="0.35">
      <c r="A143" s="1"/>
      <c r="B143" s="6"/>
      <c r="C143" s="3"/>
      <c r="D143" s="6"/>
    </row>
    <row r="144" spans="1:4" ht="12.75" customHeight="1" x14ac:dyDescent="0.35">
      <c r="A144" s="1"/>
      <c r="B144" s="6"/>
      <c r="C144" s="3"/>
      <c r="D144" s="6"/>
    </row>
    <row r="145" spans="1:4" ht="12.75" customHeight="1" x14ac:dyDescent="0.35">
      <c r="A145" s="1"/>
      <c r="B145" s="6"/>
      <c r="C145" s="3"/>
      <c r="D145" s="6"/>
    </row>
    <row r="146" spans="1:4" ht="12.75" customHeight="1" x14ac:dyDescent="0.35">
      <c r="A146" s="1"/>
      <c r="B146" s="6"/>
      <c r="C146" s="3"/>
      <c r="D146" s="6"/>
    </row>
    <row r="147" spans="1:4" ht="12.75" customHeight="1" x14ac:dyDescent="0.35">
      <c r="A147" s="1"/>
      <c r="B147" s="6"/>
      <c r="C147" s="3"/>
      <c r="D147" s="6"/>
    </row>
    <row r="148" spans="1:4" ht="12.75" customHeight="1" x14ac:dyDescent="0.35">
      <c r="A148" s="1"/>
      <c r="B148" s="6"/>
      <c r="C148" s="3"/>
      <c r="D148" s="6"/>
    </row>
    <row r="149" spans="1:4" ht="12.75" customHeight="1" x14ac:dyDescent="0.35">
      <c r="A149" s="1"/>
      <c r="B149" s="6"/>
      <c r="C149" s="3"/>
      <c r="D149" s="6"/>
    </row>
    <row r="150" spans="1:4" ht="12.75" customHeight="1" x14ac:dyDescent="0.35">
      <c r="A150" s="1"/>
      <c r="B150" s="6"/>
      <c r="C150" s="3"/>
      <c r="D150" s="6"/>
    </row>
    <row r="151" spans="1:4" ht="12.75" customHeight="1" x14ac:dyDescent="0.35">
      <c r="A151" s="1"/>
      <c r="B151" s="6"/>
      <c r="C151" s="3"/>
      <c r="D151" s="6"/>
    </row>
    <row r="152" spans="1:4" ht="12.75" customHeight="1" x14ac:dyDescent="0.35">
      <c r="A152" s="1"/>
      <c r="B152" s="6"/>
      <c r="C152" s="3"/>
      <c r="D152" s="6"/>
    </row>
    <row r="153" spans="1:4" ht="12.75" customHeight="1" x14ac:dyDescent="0.35">
      <c r="A153" s="1"/>
      <c r="B153" s="6"/>
      <c r="C153" s="3"/>
      <c r="D153" s="6"/>
    </row>
    <row r="154" spans="1:4" ht="12.75" customHeight="1" x14ac:dyDescent="0.35">
      <c r="A154" s="1"/>
      <c r="B154" s="6"/>
      <c r="C154" s="3"/>
      <c r="D154" s="6"/>
    </row>
    <row r="155" spans="1:4" ht="12.75" customHeight="1" x14ac:dyDescent="0.35">
      <c r="A155" s="1"/>
      <c r="B155" s="6"/>
      <c r="C155" s="3"/>
      <c r="D155" s="6"/>
    </row>
    <row r="156" spans="1:4" ht="12.75" customHeight="1" x14ac:dyDescent="0.35">
      <c r="A156" s="1"/>
      <c r="B156" s="6"/>
      <c r="C156" s="3"/>
      <c r="D156" s="6"/>
    </row>
    <row r="157" spans="1:4" ht="12.75" customHeight="1" x14ac:dyDescent="0.35">
      <c r="A157" s="1"/>
      <c r="B157" s="6"/>
      <c r="C157" s="3"/>
      <c r="D157" s="6"/>
    </row>
    <row r="158" spans="1:4" ht="12.75" customHeight="1" x14ac:dyDescent="0.35">
      <c r="A158" s="1"/>
      <c r="B158" s="6"/>
      <c r="C158" s="3"/>
      <c r="D158" s="6"/>
    </row>
    <row r="159" spans="1:4" ht="12.75" customHeight="1" x14ac:dyDescent="0.35">
      <c r="A159" s="1"/>
      <c r="B159" s="6"/>
      <c r="C159" s="3"/>
      <c r="D159" s="6"/>
    </row>
    <row r="160" spans="1:4" ht="12.75" customHeight="1" x14ac:dyDescent="0.35">
      <c r="A160" s="1"/>
      <c r="B160" s="6"/>
      <c r="C160" s="3"/>
      <c r="D160" s="6"/>
    </row>
    <row r="161" spans="1:4" ht="12.75" customHeight="1" x14ac:dyDescent="0.35">
      <c r="A161" s="1"/>
      <c r="B161" s="6"/>
      <c r="C161" s="3"/>
      <c r="D161" s="6"/>
    </row>
    <row r="162" spans="1:4" ht="12.75" customHeight="1" x14ac:dyDescent="0.35">
      <c r="A162" s="1"/>
      <c r="B162" s="6"/>
      <c r="C162" s="3"/>
      <c r="D162" s="6"/>
    </row>
    <row r="163" spans="1:4" ht="12.75" customHeight="1" x14ac:dyDescent="0.35">
      <c r="A163" s="1"/>
      <c r="B163" s="6"/>
      <c r="C163" s="3"/>
      <c r="D163" s="6"/>
    </row>
    <row r="164" spans="1:4" ht="12.75" customHeight="1" x14ac:dyDescent="0.35">
      <c r="A164" s="1"/>
      <c r="B164" s="6"/>
      <c r="C164" s="3"/>
      <c r="D164" s="6"/>
    </row>
    <row r="165" spans="1:4" ht="12.75" customHeight="1" x14ac:dyDescent="0.35">
      <c r="A165" s="1"/>
      <c r="B165" s="6"/>
      <c r="C165" s="3"/>
      <c r="D165" s="6"/>
    </row>
    <row r="166" spans="1:4" ht="12.75" customHeight="1" x14ac:dyDescent="0.35">
      <c r="A166" s="1"/>
      <c r="B166" s="6"/>
      <c r="C166" s="3"/>
      <c r="D166" s="6"/>
    </row>
    <row r="167" spans="1:4" ht="12.75" customHeight="1" x14ac:dyDescent="0.35">
      <c r="A167" s="1"/>
      <c r="B167" s="6"/>
      <c r="C167" s="3"/>
      <c r="D167" s="6"/>
    </row>
    <row r="168" spans="1:4" ht="12.75" customHeight="1" x14ac:dyDescent="0.35">
      <c r="A168" s="1"/>
      <c r="B168" s="6"/>
      <c r="C168" s="3"/>
      <c r="D168" s="6"/>
    </row>
    <row r="169" spans="1:4" ht="12.75" customHeight="1" x14ac:dyDescent="0.35">
      <c r="A169" s="1"/>
      <c r="B169" s="6"/>
      <c r="C169" s="3"/>
      <c r="D169" s="6"/>
    </row>
    <row r="170" spans="1:4" ht="12.75" customHeight="1" x14ac:dyDescent="0.35">
      <c r="A170" s="1"/>
      <c r="B170" s="6"/>
      <c r="C170" s="3"/>
      <c r="D170" s="6"/>
    </row>
    <row r="171" spans="1:4" ht="12.75" customHeight="1" x14ac:dyDescent="0.35">
      <c r="A171" s="1"/>
      <c r="B171" s="6"/>
      <c r="C171" s="3"/>
      <c r="D171" s="6"/>
    </row>
    <row r="172" spans="1:4" ht="12.75" customHeight="1" x14ac:dyDescent="0.35">
      <c r="A172" s="1"/>
      <c r="B172" s="6"/>
      <c r="C172" s="3"/>
      <c r="D172" s="6"/>
    </row>
    <row r="173" spans="1:4" ht="12.75" customHeight="1" x14ac:dyDescent="0.35">
      <c r="A173" s="1"/>
      <c r="B173" s="6"/>
      <c r="C173" s="3"/>
      <c r="D173" s="6"/>
    </row>
    <row r="174" spans="1:4" ht="12.75" customHeight="1" x14ac:dyDescent="0.35">
      <c r="A174" s="1"/>
      <c r="B174" s="6"/>
      <c r="C174" s="3"/>
      <c r="D174" s="6"/>
    </row>
    <row r="175" spans="1:4" ht="12.75" customHeight="1" x14ac:dyDescent="0.35">
      <c r="A175" s="1"/>
      <c r="B175" s="6"/>
      <c r="C175" s="3"/>
      <c r="D175" s="6"/>
    </row>
    <row r="176" spans="1:4" ht="12.75" customHeight="1" x14ac:dyDescent="0.35">
      <c r="A176" s="1"/>
      <c r="B176" s="6"/>
      <c r="C176" s="3"/>
      <c r="D176" s="6"/>
    </row>
    <row r="177" spans="1:4" ht="12.75" customHeight="1" x14ac:dyDescent="0.35">
      <c r="A177" s="1"/>
      <c r="B177" s="6"/>
      <c r="C177" s="3"/>
      <c r="D177" s="6"/>
    </row>
    <row r="178" spans="1:4" ht="12.75" customHeight="1" x14ac:dyDescent="0.35">
      <c r="A178" s="1"/>
      <c r="B178" s="6"/>
      <c r="C178" s="3"/>
      <c r="D178" s="6"/>
    </row>
    <row r="179" spans="1:4" ht="12.75" customHeight="1" x14ac:dyDescent="0.35">
      <c r="A179" s="1"/>
      <c r="B179" s="6"/>
      <c r="C179" s="3"/>
      <c r="D179" s="6"/>
    </row>
    <row r="180" spans="1:4" ht="12.75" customHeight="1" x14ac:dyDescent="0.35">
      <c r="A180" s="1"/>
      <c r="B180" s="6"/>
      <c r="C180" s="3"/>
      <c r="D180" s="6"/>
    </row>
    <row r="181" spans="1:4" ht="12.75" customHeight="1" x14ac:dyDescent="0.35">
      <c r="A181" s="1"/>
      <c r="B181" s="6"/>
      <c r="C181" s="3"/>
      <c r="D181" s="6"/>
    </row>
    <row r="182" spans="1:4" ht="12.75" customHeight="1" x14ac:dyDescent="0.35">
      <c r="A182" s="1"/>
      <c r="B182" s="6"/>
      <c r="C182" s="3"/>
      <c r="D182" s="6"/>
    </row>
    <row r="183" spans="1:4" ht="12.75" customHeight="1" x14ac:dyDescent="0.35">
      <c r="A183" s="1"/>
      <c r="B183" s="6"/>
      <c r="C183" s="3"/>
      <c r="D183" s="6"/>
    </row>
    <row r="184" spans="1:4" ht="12.75" customHeight="1" x14ac:dyDescent="0.35">
      <c r="A184" s="1"/>
      <c r="B184" s="6"/>
      <c r="C184" s="3"/>
      <c r="D184" s="6"/>
    </row>
    <row r="185" spans="1:4" ht="12.75" customHeight="1" x14ac:dyDescent="0.35">
      <c r="A185" s="1"/>
      <c r="B185" s="6"/>
      <c r="C185" s="3"/>
      <c r="D185" s="6"/>
    </row>
    <row r="186" spans="1:4" ht="12.75" customHeight="1" x14ac:dyDescent="0.35">
      <c r="A186" s="1"/>
      <c r="B186" s="6"/>
      <c r="C186" s="3"/>
      <c r="D186" s="6"/>
    </row>
    <row r="187" spans="1:4" ht="12.75" customHeight="1" x14ac:dyDescent="0.35">
      <c r="A187" s="1"/>
      <c r="B187" s="6"/>
      <c r="C187" s="3"/>
      <c r="D187" s="6"/>
    </row>
    <row r="188" spans="1:4" ht="12.75" customHeight="1" x14ac:dyDescent="0.35">
      <c r="A188" s="1"/>
      <c r="B188" s="6"/>
      <c r="C188" s="3"/>
      <c r="D188" s="6"/>
    </row>
    <row r="189" spans="1:4" ht="12.75" customHeight="1" x14ac:dyDescent="0.35">
      <c r="A189" s="1"/>
      <c r="B189" s="6"/>
      <c r="C189" s="3"/>
      <c r="D189" s="6"/>
    </row>
    <row r="190" spans="1:4" ht="12.75" customHeight="1" x14ac:dyDescent="0.35">
      <c r="A190" s="1"/>
      <c r="B190" s="6"/>
      <c r="C190" s="3"/>
      <c r="D190" s="6"/>
    </row>
    <row r="191" spans="1:4" ht="12.75" customHeight="1" x14ac:dyDescent="0.35">
      <c r="A191" s="1"/>
      <c r="B191" s="6"/>
      <c r="C191" s="3"/>
      <c r="D191" s="6"/>
    </row>
    <row r="192" spans="1:4" ht="12.75" customHeight="1" x14ac:dyDescent="0.35">
      <c r="A192" s="1"/>
      <c r="B192" s="6"/>
      <c r="C192" s="3"/>
      <c r="D192" s="6"/>
    </row>
    <row r="193" spans="1:4" ht="12.75" customHeight="1" x14ac:dyDescent="0.35">
      <c r="A193" s="1"/>
      <c r="B193" s="6"/>
      <c r="C193" s="3"/>
      <c r="D193" s="6"/>
    </row>
    <row r="194" spans="1:4" ht="12.75" customHeight="1" x14ac:dyDescent="0.35">
      <c r="A194" s="1"/>
      <c r="B194" s="6"/>
      <c r="C194" s="3"/>
      <c r="D194" s="6"/>
    </row>
    <row r="195" spans="1:4" ht="12.75" customHeight="1" x14ac:dyDescent="0.35">
      <c r="A195" s="1"/>
      <c r="B195" s="6"/>
      <c r="C195" s="3"/>
      <c r="D195" s="6"/>
    </row>
    <row r="196" spans="1:4" ht="12.75" customHeight="1" x14ac:dyDescent="0.35">
      <c r="A196" s="1"/>
      <c r="B196" s="6"/>
      <c r="C196" s="3"/>
      <c r="D196" s="6"/>
    </row>
    <row r="197" spans="1:4" ht="12.75" customHeight="1" x14ac:dyDescent="0.35">
      <c r="A197" s="1"/>
      <c r="B197" s="6"/>
      <c r="C197" s="3"/>
      <c r="D197" s="6"/>
    </row>
    <row r="198" spans="1:4" ht="12.75" customHeight="1" x14ac:dyDescent="0.35">
      <c r="A198" s="1"/>
      <c r="B198" s="6"/>
      <c r="C198" s="3"/>
      <c r="D198" s="6"/>
    </row>
    <row r="199" spans="1:4" ht="12.75" customHeight="1" x14ac:dyDescent="0.35">
      <c r="A199" s="1"/>
      <c r="B199" s="6"/>
      <c r="C199" s="3"/>
      <c r="D199" s="6"/>
    </row>
    <row r="200" spans="1:4" ht="12.75" customHeight="1" x14ac:dyDescent="0.35">
      <c r="A200" s="1"/>
      <c r="B200" s="6"/>
      <c r="C200" s="3"/>
      <c r="D200" s="6"/>
    </row>
    <row r="201" spans="1:4" ht="12.75" customHeight="1" x14ac:dyDescent="0.35">
      <c r="A201" s="1"/>
      <c r="B201" s="6"/>
      <c r="C201" s="3"/>
      <c r="D201" s="6"/>
    </row>
    <row r="202" spans="1:4" ht="12.75" customHeight="1" x14ac:dyDescent="0.35">
      <c r="A202" s="1"/>
      <c r="B202" s="6"/>
      <c r="C202" s="3"/>
      <c r="D202" s="6"/>
    </row>
    <row r="203" spans="1:4" ht="12.75" customHeight="1" x14ac:dyDescent="0.35">
      <c r="A203" s="1"/>
      <c r="B203" s="6"/>
      <c r="C203" s="3"/>
      <c r="D203" s="6"/>
    </row>
    <row r="204" spans="1:4" ht="12.75" customHeight="1" x14ac:dyDescent="0.35">
      <c r="A204" s="1"/>
      <c r="B204" s="6"/>
      <c r="C204" s="3"/>
      <c r="D204" s="6"/>
    </row>
    <row r="205" spans="1:4" ht="12.75" customHeight="1" x14ac:dyDescent="0.35">
      <c r="A205" s="1"/>
      <c r="B205" s="6"/>
      <c r="C205" s="3"/>
      <c r="D205" s="6"/>
    </row>
    <row r="206" spans="1:4" ht="12.75" customHeight="1" x14ac:dyDescent="0.35">
      <c r="A206" s="1"/>
      <c r="B206" s="6"/>
      <c r="C206" s="3"/>
      <c r="D206" s="6"/>
    </row>
    <row r="207" spans="1:4" ht="12.75" customHeight="1" x14ac:dyDescent="0.35">
      <c r="A207" s="1"/>
      <c r="B207" s="6"/>
      <c r="C207" s="3"/>
      <c r="D207" s="6"/>
    </row>
    <row r="208" spans="1:4" ht="12.75" customHeight="1" x14ac:dyDescent="0.35">
      <c r="A208" s="1"/>
      <c r="B208" s="6"/>
      <c r="C208" s="3"/>
      <c r="D208" s="6"/>
    </row>
    <row r="209" spans="1:4" ht="12.75" customHeight="1" x14ac:dyDescent="0.35">
      <c r="A209" s="1"/>
      <c r="B209" s="6"/>
      <c r="C209" s="3"/>
      <c r="D209" s="6"/>
    </row>
    <row r="210" spans="1:4" ht="12.75" customHeight="1" x14ac:dyDescent="0.35">
      <c r="A210" s="1"/>
      <c r="B210" s="6"/>
      <c r="C210" s="3"/>
      <c r="D210" s="6"/>
    </row>
    <row r="211" spans="1:4" ht="12.75" customHeight="1" x14ac:dyDescent="0.35">
      <c r="A211" s="1"/>
      <c r="B211" s="6"/>
      <c r="C211" s="3"/>
      <c r="D211" s="6"/>
    </row>
    <row r="212" spans="1:4" ht="12.75" customHeight="1" x14ac:dyDescent="0.35">
      <c r="A212" s="1"/>
      <c r="B212" s="6"/>
      <c r="C212" s="3"/>
      <c r="D212" s="6"/>
    </row>
    <row r="213" spans="1:4" ht="12.75" customHeight="1" x14ac:dyDescent="0.35">
      <c r="A213" s="1"/>
      <c r="B213" s="6"/>
      <c r="C213" s="3"/>
      <c r="D213" s="6"/>
    </row>
    <row r="214" spans="1:4" ht="12.75" customHeight="1" x14ac:dyDescent="0.35">
      <c r="A214" s="1"/>
      <c r="B214" s="6"/>
      <c r="C214" s="3"/>
      <c r="D214" s="6"/>
    </row>
    <row r="215" spans="1:4" ht="12.75" customHeight="1" x14ac:dyDescent="0.35">
      <c r="A215" s="1"/>
      <c r="B215" s="6"/>
      <c r="C215" s="3"/>
      <c r="D215" s="6"/>
    </row>
    <row r="216" spans="1:4" ht="12.75" customHeight="1" x14ac:dyDescent="0.35">
      <c r="A216" s="1"/>
      <c r="B216" s="6"/>
      <c r="C216" s="3"/>
      <c r="D216" s="6"/>
    </row>
    <row r="217" spans="1:4" ht="12.75" customHeight="1" x14ac:dyDescent="0.35">
      <c r="A217" s="1"/>
      <c r="B217" s="6"/>
      <c r="C217" s="3"/>
      <c r="D217" s="6"/>
    </row>
    <row r="218" spans="1:4" ht="12.75" customHeight="1" x14ac:dyDescent="0.35">
      <c r="A218" s="1"/>
      <c r="B218" s="6"/>
      <c r="C218" s="3"/>
      <c r="D218" s="6"/>
    </row>
    <row r="219" spans="1:4" ht="12.75" customHeight="1" x14ac:dyDescent="0.35">
      <c r="A219" s="1"/>
      <c r="B219" s="6"/>
      <c r="C219" s="3"/>
      <c r="D219" s="6"/>
    </row>
    <row r="220" spans="1:4" ht="12.75" customHeight="1" x14ac:dyDescent="0.35">
      <c r="A220" s="1"/>
      <c r="B220" s="6"/>
      <c r="C220" s="3"/>
      <c r="D220" s="6"/>
    </row>
    <row r="221" spans="1:4" ht="12.75" customHeight="1" x14ac:dyDescent="0.35">
      <c r="A221" s="1"/>
      <c r="B221" s="6"/>
      <c r="C221" s="3"/>
      <c r="D221" s="6"/>
    </row>
    <row r="222" spans="1:4" ht="12.75" customHeight="1" x14ac:dyDescent="0.35">
      <c r="A222" s="1"/>
      <c r="B222" s="6"/>
      <c r="C222" s="3"/>
      <c r="D222" s="6"/>
    </row>
    <row r="223" spans="1:4" ht="12.75" customHeight="1" x14ac:dyDescent="0.35">
      <c r="A223" s="1"/>
      <c r="B223" s="6"/>
      <c r="C223" s="3"/>
      <c r="D223" s="6"/>
    </row>
    <row r="224" spans="1:4" ht="12.75" customHeight="1" x14ac:dyDescent="0.35">
      <c r="A224" s="1"/>
      <c r="B224" s="6"/>
      <c r="C224" s="3"/>
      <c r="D224" s="6"/>
    </row>
    <row r="225" spans="1:4" ht="12.75" customHeight="1" x14ac:dyDescent="0.35">
      <c r="A225" s="1"/>
      <c r="B225" s="6"/>
      <c r="C225" s="3"/>
      <c r="D225" s="6"/>
    </row>
    <row r="226" spans="1:4" ht="12.75" customHeight="1" x14ac:dyDescent="0.35">
      <c r="A226" s="1"/>
      <c r="B226" s="6"/>
      <c r="C226" s="3"/>
      <c r="D226" s="6"/>
    </row>
    <row r="227" spans="1:4" ht="12.75" customHeight="1" x14ac:dyDescent="0.35">
      <c r="A227" s="1"/>
      <c r="B227" s="6"/>
      <c r="C227" s="3"/>
      <c r="D227" s="6"/>
    </row>
    <row r="228" spans="1:4" ht="12.75" customHeight="1" x14ac:dyDescent="0.35">
      <c r="A228" s="1"/>
      <c r="B228" s="6"/>
      <c r="C228" s="3"/>
      <c r="D228" s="6"/>
    </row>
    <row r="229" spans="1:4" ht="12.75" customHeight="1" x14ac:dyDescent="0.35">
      <c r="A229" s="1"/>
      <c r="B229" s="6"/>
      <c r="C229" s="3"/>
      <c r="D229" s="6"/>
    </row>
    <row r="230" spans="1:4" ht="12.75" customHeight="1" x14ac:dyDescent="0.35">
      <c r="A230" s="1"/>
      <c r="B230" s="6"/>
      <c r="C230" s="3"/>
      <c r="D230" s="6"/>
    </row>
    <row r="231" spans="1:4" ht="12.75" customHeight="1" x14ac:dyDescent="0.35">
      <c r="A231" s="1"/>
      <c r="B231" s="6"/>
      <c r="C231" s="3"/>
      <c r="D231" s="6"/>
    </row>
    <row r="232" spans="1:4" ht="12.75" customHeight="1" x14ac:dyDescent="0.35">
      <c r="A232" s="1"/>
      <c r="B232" s="6"/>
      <c r="C232" s="3"/>
      <c r="D232" s="6"/>
    </row>
    <row r="233" spans="1:4" ht="12.75" customHeight="1" x14ac:dyDescent="0.35">
      <c r="A233" s="1"/>
      <c r="B233" s="6"/>
      <c r="C233" s="3"/>
      <c r="D233" s="6"/>
    </row>
    <row r="234" spans="1:4" ht="12.75" customHeight="1" x14ac:dyDescent="0.35">
      <c r="A234" s="1"/>
      <c r="B234" s="6"/>
      <c r="C234" s="3"/>
      <c r="D234" s="6"/>
    </row>
    <row r="235" spans="1:4" ht="12.75" customHeight="1" x14ac:dyDescent="0.35">
      <c r="A235" s="1"/>
      <c r="B235" s="6"/>
      <c r="C235" s="3"/>
      <c r="D235" s="6"/>
    </row>
    <row r="236" spans="1:4" ht="12.75" customHeight="1" x14ac:dyDescent="0.35">
      <c r="A236" s="1"/>
      <c r="B236" s="6"/>
      <c r="C236" s="3"/>
      <c r="D236" s="6"/>
    </row>
    <row r="237" spans="1:4" ht="12.75" customHeight="1" x14ac:dyDescent="0.35">
      <c r="A237" s="1"/>
      <c r="B237" s="6"/>
      <c r="C237" s="3"/>
      <c r="D237" s="6"/>
    </row>
    <row r="238" spans="1:4" ht="12.75" customHeight="1" x14ac:dyDescent="0.35">
      <c r="A238" s="1"/>
      <c r="B238" s="6"/>
      <c r="C238" s="3"/>
      <c r="D238" s="6"/>
    </row>
    <row r="239" spans="1:4" ht="12.75" customHeight="1" x14ac:dyDescent="0.35">
      <c r="A239" s="1"/>
      <c r="B239" s="6"/>
      <c r="C239" s="3"/>
      <c r="D239" s="6"/>
    </row>
    <row r="240" spans="1:4" ht="12.75" customHeight="1" x14ac:dyDescent="0.35">
      <c r="A240" s="1"/>
      <c r="B240" s="6"/>
      <c r="C240" s="3"/>
      <c r="D240" s="6"/>
    </row>
    <row r="241" spans="1:4" ht="12.75" customHeight="1" x14ac:dyDescent="0.35">
      <c r="A241" s="1"/>
      <c r="B241" s="6"/>
      <c r="C241" s="3"/>
      <c r="D241" s="6"/>
    </row>
    <row r="242" spans="1:4" ht="12.75" customHeight="1" x14ac:dyDescent="0.35">
      <c r="A242" s="1"/>
      <c r="B242" s="6"/>
      <c r="C242" s="3"/>
      <c r="D242" s="6"/>
    </row>
    <row r="243" spans="1:4" ht="12.75" customHeight="1" x14ac:dyDescent="0.35">
      <c r="A243" s="1"/>
      <c r="B243" s="6"/>
      <c r="C243" s="3"/>
      <c r="D243" s="6"/>
    </row>
    <row r="244" spans="1:4" ht="12.75" customHeight="1" x14ac:dyDescent="0.35">
      <c r="A244" s="1"/>
      <c r="B244" s="6"/>
      <c r="C244" s="3"/>
      <c r="D244" s="6"/>
    </row>
    <row r="245" spans="1:4" ht="12.75" customHeight="1" x14ac:dyDescent="0.35">
      <c r="A245" s="1"/>
      <c r="B245" s="6"/>
      <c r="C245" s="3"/>
      <c r="D245" s="6"/>
    </row>
    <row r="246" spans="1:4" ht="12.75" customHeight="1" x14ac:dyDescent="0.35">
      <c r="A246" s="1"/>
      <c r="B246" s="6"/>
      <c r="C246" s="3"/>
      <c r="D246" s="6"/>
    </row>
    <row r="247" spans="1:4" ht="12.75" customHeight="1" x14ac:dyDescent="0.35">
      <c r="A247" s="1"/>
      <c r="B247" s="6"/>
      <c r="C247" s="3"/>
      <c r="D247" s="6"/>
    </row>
    <row r="248" spans="1:4" ht="12.75" customHeight="1" x14ac:dyDescent="0.35">
      <c r="A248" s="1"/>
      <c r="B248" s="6"/>
      <c r="C248" s="3"/>
      <c r="D248" s="6"/>
    </row>
    <row r="249" spans="1:4" ht="12.75" customHeight="1" x14ac:dyDescent="0.35">
      <c r="A249" s="1"/>
      <c r="B249" s="6"/>
      <c r="C249" s="3"/>
      <c r="D249" s="6"/>
    </row>
    <row r="250" spans="1:4" ht="12.75" customHeight="1" x14ac:dyDescent="0.35">
      <c r="A250" s="1"/>
      <c r="B250" s="6"/>
      <c r="C250" s="3"/>
      <c r="D250" s="6"/>
    </row>
    <row r="251" spans="1:4" ht="12.75" customHeight="1" x14ac:dyDescent="0.35">
      <c r="A251" s="1"/>
      <c r="B251" s="6"/>
      <c r="C251" s="3"/>
      <c r="D251" s="6"/>
    </row>
    <row r="252" spans="1:4" ht="12.75" customHeight="1" x14ac:dyDescent="0.35">
      <c r="A252" s="1"/>
      <c r="B252" s="6"/>
      <c r="C252" s="3"/>
      <c r="D252" s="6"/>
    </row>
    <row r="253" spans="1:4" ht="12.75" customHeight="1" x14ac:dyDescent="0.35">
      <c r="A253" s="1"/>
      <c r="B253" s="6"/>
      <c r="C253" s="3"/>
      <c r="D253" s="6"/>
    </row>
    <row r="254" spans="1:4" ht="12.75" customHeight="1" x14ac:dyDescent="0.35">
      <c r="A254" s="1"/>
      <c r="B254" s="6"/>
      <c r="C254" s="3"/>
      <c r="D254" s="6"/>
    </row>
    <row r="255" spans="1:4" ht="12.75" customHeight="1" x14ac:dyDescent="0.35">
      <c r="A255" s="1"/>
      <c r="B255" s="6"/>
      <c r="C255" s="3"/>
      <c r="D255" s="6"/>
    </row>
    <row r="256" spans="1:4" ht="12.75" customHeight="1" x14ac:dyDescent="0.35">
      <c r="A256" s="1"/>
      <c r="B256" s="6"/>
      <c r="C256" s="3"/>
      <c r="D256" s="6"/>
    </row>
    <row r="257" spans="1:4" ht="12.75" customHeight="1" x14ac:dyDescent="0.35">
      <c r="A257" s="1"/>
      <c r="B257" s="6"/>
      <c r="C257" s="3"/>
      <c r="D257" s="6"/>
    </row>
    <row r="258" spans="1:4" ht="12.75" customHeight="1" x14ac:dyDescent="0.35">
      <c r="A258" s="1"/>
      <c r="B258" s="6"/>
      <c r="C258" s="3"/>
      <c r="D258" s="6"/>
    </row>
    <row r="259" spans="1:4" ht="12.75" customHeight="1" x14ac:dyDescent="0.35">
      <c r="A259" s="1"/>
      <c r="B259" s="6"/>
      <c r="C259" s="3"/>
      <c r="D259" s="6"/>
    </row>
    <row r="260" spans="1:4" ht="12.75" customHeight="1" x14ac:dyDescent="0.35">
      <c r="A260" s="1"/>
      <c r="B260" s="6"/>
      <c r="C260" s="3"/>
      <c r="D260" s="6"/>
    </row>
    <row r="261" spans="1:4" ht="12.75" customHeight="1" x14ac:dyDescent="0.35">
      <c r="A261" s="1"/>
      <c r="B261" s="6"/>
      <c r="C261" s="3"/>
      <c r="D261" s="6"/>
    </row>
    <row r="262" spans="1:4" ht="12.75" customHeight="1" x14ac:dyDescent="0.35">
      <c r="A262" s="1"/>
      <c r="B262" s="6"/>
      <c r="C262" s="3"/>
      <c r="D262" s="6"/>
    </row>
    <row r="263" spans="1:4" ht="12.75" customHeight="1" x14ac:dyDescent="0.35">
      <c r="A263" s="1"/>
      <c r="B263" s="6"/>
      <c r="C263" s="3"/>
      <c r="D263" s="6"/>
    </row>
    <row r="264" spans="1:4" ht="12.75" customHeight="1" x14ac:dyDescent="0.35">
      <c r="A264" s="1"/>
      <c r="B264" s="6"/>
      <c r="C264" s="3"/>
      <c r="D264" s="6"/>
    </row>
    <row r="265" spans="1:4" ht="12.75" customHeight="1" x14ac:dyDescent="0.35">
      <c r="A265" s="1"/>
      <c r="B265" s="6"/>
      <c r="C265" s="3"/>
      <c r="D265" s="6"/>
    </row>
    <row r="266" spans="1:4" ht="12.75" customHeight="1" x14ac:dyDescent="0.35">
      <c r="A266" s="1"/>
      <c r="B266" s="6"/>
      <c r="C266" s="3"/>
      <c r="D266" s="6"/>
    </row>
    <row r="267" spans="1:4" ht="12.75" customHeight="1" x14ac:dyDescent="0.35">
      <c r="A267" s="1"/>
      <c r="B267" s="6"/>
      <c r="C267" s="3"/>
      <c r="D267" s="6"/>
    </row>
    <row r="268" spans="1:4" ht="12.75" customHeight="1" x14ac:dyDescent="0.35">
      <c r="A268" s="1"/>
      <c r="B268" s="6"/>
      <c r="C268" s="3"/>
      <c r="D268" s="6"/>
    </row>
    <row r="269" spans="1:4" ht="12.75" customHeight="1" x14ac:dyDescent="0.35">
      <c r="A269" s="1"/>
      <c r="B269" s="6"/>
      <c r="C269" s="3"/>
      <c r="D269" s="6"/>
    </row>
    <row r="270" spans="1:4" ht="12.75" customHeight="1" x14ac:dyDescent="0.35">
      <c r="A270" s="1"/>
      <c r="B270" s="6"/>
      <c r="C270" s="3"/>
      <c r="D270" s="6"/>
    </row>
    <row r="271" spans="1:4" ht="12.75" customHeight="1" x14ac:dyDescent="0.35">
      <c r="A271" s="1"/>
      <c r="B271" s="6"/>
      <c r="C271" s="3"/>
      <c r="D271" s="6"/>
    </row>
    <row r="272" spans="1:4" ht="12.75" customHeight="1" x14ac:dyDescent="0.35">
      <c r="A272" s="1"/>
      <c r="B272" s="6"/>
      <c r="C272" s="3"/>
      <c r="D272" s="6"/>
    </row>
    <row r="273" spans="1:4" ht="12.75" customHeight="1" x14ac:dyDescent="0.35">
      <c r="A273" s="1"/>
      <c r="B273" s="6"/>
      <c r="C273" s="3"/>
      <c r="D273" s="6"/>
    </row>
    <row r="274" spans="1:4" ht="12.75" customHeight="1" x14ac:dyDescent="0.35">
      <c r="A274" s="1"/>
      <c r="B274" s="6"/>
      <c r="C274" s="3"/>
      <c r="D274" s="6"/>
    </row>
    <row r="275" spans="1:4" ht="12.75" customHeight="1" x14ac:dyDescent="0.35">
      <c r="A275" s="1"/>
      <c r="B275" s="6"/>
      <c r="C275" s="3"/>
      <c r="D275" s="6"/>
    </row>
    <row r="276" spans="1:4" ht="12.75" customHeight="1" x14ac:dyDescent="0.35">
      <c r="A276" s="1"/>
      <c r="B276" s="6"/>
      <c r="C276" s="3"/>
      <c r="D276" s="6"/>
    </row>
    <row r="277" spans="1:4" ht="12.75" customHeight="1" x14ac:dyDescent="0.35">
      <c r="A277" s="1"/>
      <c r="B277" s="6"/>
      <c r="C277" s="3"/>
      <c r="D277" s="6"/>
    </row>
    <row r="278" spans="1:4" ht="12.75" customHeight="1" x14ac:dyDescent="0.35">
      <c r="A278" s="1"/>
      <c r="B278" s="6"/>
      <c r="C278" s="3"/>
      <c r="D278" s="6"/>
    </row>
    <row r="279" spans="1:4" ht="12.75" customHeight="1" x14ac:dyDescent="0.35">
      <c r="A279" s="1"/>
      <c r="B279" s="6"/>
      <c r="C279" s="3"/>
      <c r="D279" s="6"/>
    </row>
    <row r="280" spans="1:4" ht="12.75" customHeight="1" x14ac:dyDescent="0.35">
      <c r="A280" s="1"/>
      <c r="B280" s="6"/>
      <c r="C280" s="3"/>
      <c r="D280" s="6"/>
    </row>
    <row r="281" spans="1:4" ht="12.75" customHeight="1" x14ac:dyDescent="0.35">
      <c r="A281" s="1"/>
      <c r="B281" s="6"/>
      <c r="C281" s="3"/>
      <c r="D281" s="6"/>
    </row>
    <row r="282" spans="1:4" ht="12.75" customHeight="1" x14ac:dyDescent="0.35">
      <c r="A282" s="1"/>
      <c r="B282" s="6"/>
      <c r="C282" s="3"/>
      <c r="D282" s="6"/>
    </row>
    <row r="283" spans="1:4" ht="12.75" customHeight="1" x14ac:dyDescent="0.35">
      <c r="A283" s="1"/>
      <c r="B283" s="6"/>
      <c r="C283" s="3"/>
      <c r="D283" s="6"/>
    </row>
    <row r="284" spans="1:4" ht="12.75" customHeight="1" x14ac:dyDescent="0.35">
      <c r="A284" s="1"/>
      <c r="B284" s="6"/>
      <c r="C284" s="3"/>
      <c r="D284" s="6"/>
    </row>
    <row r="285" spans="1:4" ht="12.75" customHeight="1" x14ac:dyDescent="0.35">
      <c r="A285" s="1"/>
      <c r="B285" s="6"/>
      <c r="C285" s="3"/>
      <c r="D285" s="6"/>
    </row>
    <row r="286" spans="1:4" ht="12.75" customHeight="1" x14ac:dyDescent="0.35">
      <c r="A286" s="1"/>
      <c r="B286" s="6"/>
      <c r="C286" s="3"/>
      <c r="D286" s="6"/>
    </row>
    <row r="287" spans="1:4" ht="12.75" customHeight="1" x14ac:dyDescent="0.35">
      <c r="A287" s="1"/>
      <c r="B287" s="6"/>
      <c r="C287" s="3"/>
      <c r="D287" s="6"/>
    </row>
    <row r="288" spans="1:4" ht="12.75" customHeight="1" x14ac:dyDescent="0.35">
      <c r="A288" s="1"/>
      <c r="B288" s="6"/>
      <c r="C288" s="3"/>
      <c r="D288" s="6"/>
    </row>
    <row r="289" spans="1:4" ht="12.75" customHeight="1" x14ac:dyDescent="0.35">
      <c r="A289" s="1"/>
      <c r="B289" s="6"/>
      <c r="C289" s="3"/>
      <c r="D289" s="6"/>
    </row>
    <row r="290" spans="1:4" ht="12.75" customHeight="1" x14ac:dyDescent="0.35">
      <c r="A290" s="1"/>
      <c r="B290" s="6"/>
      <c r="C290" s="3"/>
      <c r="D290" s="6"/>
    </row>
    <row r="291" spans="1:4" ht="12.75" customHeight="1" x14ac:dyDescent="0.35">
      <c r="A291" s="1"/>
      <c r="B291" s="6"/>
      <c r="C291" s="3"/>
      <c r="D291" s="6"/>
    </row>
    <row r="292" spans="1:4" ht="12.75" customHeight="1" x14ac:dyDescent="0.35">
      <c r="A292" s="1"/>
      <c r="B292" s="6"/>
      <c r="C292" s="3"/>
      <c r="D292" s="6"/>
    </row>
    <row r="293" spans="1:4" ht="12.75" customHeight="1" x14ac:dyDescent="0.35">
      <c r="A293" s="1"/>
      <c r="B293" s="6"/>
      <c r="C293" s="3"/>
      <c r="D293" s="6"/>
    </row>
    <row r="294" spans="1:4" ht="12.75" customHeight="1" x14ac:dyDescent="0.35">
      <c r="A294" s="1"/>
      <c r="B294" s="6"/>
      <c r="C294" s="3"/>
      <c r="D294" s="6"/>
    </row>
    <row r="295" spans="1:4" ht="12.75" customHeight="1" x14ac:dyDescent="0.35">
      <c r="A295" s="1"/>
      <c r="B295" s="6"/>
      <c r="C295" s="3"/>
      <c r="D295" s="6"/>
    </row>
    <row r="296" spans="1:4" ht="12.75" customHeight="1" x14ac:dyDescent="0.35">
      <c r="A296" s="1"/>
      <c r="B296" s="6"/>
      <c r="C296" s="3"/>
      <c r="D296" s="6"/>
    </row>
    <row r="297" spans="1:4" ht="12.75" customHeight="1" x14ac:dyDescent="0.35">
      <c r="A297" s="1"/>
      <c r="B297" s="6"/>
      <c r="C297" s="3"/>
      <c r="D297" s="6"/>
    </row>
    <row r="298" spans="1:4" ht="12.75" customHeight="1" x14ac:dyDescent="0.35">
      <c r="A298" s="1"/>
      <c r="B298" s="6"/>
      <c r="C298" s="3"/>
      <c r="D298" s="6"/>
    </row>
    <row r="299" spans="1:4" ht="12.75" customHeight="1" x14ac:dyDescent="0.35">
      <c r="A299" s="1"/>
      <c r="B299" s="6"/>
      <c r="C299" s="3"/>
      <c r="D299" s="6"/>
    </row>
    <row r="300" spans="1:4" ht="12.75" customHeight="1" x14ac:dyDescent="0.35">
      <c r="A300" s="1"/>
      <c r="B300" s="6"/>
      <c r="C300" s="3"/>
      <c r="D300" s="6"/>
    </row>
    <row r="301" spans="1:4" ht="12.75" customHeight="1" x14ac:dyDescent="0.35">
      <c r="A301" s="1"/>
      <c r="B301" s="6"/>
      <c r="C301" s="3"/>
      <c r="D301" s="6"/>
    </row>
    <row r="302" spans="1:4" ht="12.75" customHeight="1" x14ac:dyDescent="0.35">
      <c r="A302" s="1"/>
      <c r="B302" s="6"/>
      <c r="C302" s="3"/>
      <c r="D302" s="6"/>
    </row>
    <row r="303" spans="1:4" ht="12.75" customHeight="1" x14ac:dyDescent="0.35">
      <c r="A303" s="1"/>
      <c r="B303" s="6"/>
      <c r="C303" s="3"/>
      <c r="D303" s="6"/>
    </row>
    <row r="304" spans="1:4" ht="12.75" customHeight="1" x14ac:dyDescent="0.35">
      <c r="A304" s="1"/>
      <c r="B304" s="6"/>
      <c r="C304" s="3"/>
      <c r="D304" s="6"/>
    </row>
    <row r="305" spans="1:4" ht="12.75" customHeight="1" x14ac:dyDescent="0.35">
      <c r="A305" s="1"/>
      <c r="B305" s="6"/>
      <c r="C305" s="3"/>
      <c r="D305" s="6"/>
    </row>
    <row r="306" spans="1:4" ht="12.75" customHeight="1" x14ac:dyDescent="0.35">
      <c r="A306" s="1"/>
      <c r="B306" s="6"/>
      <c r="C306" s="3"/>
      <c r="D306" s="6"/>
    </row>
    <row r="307" spans="1:4" ht="12.75" customHeight="1" x14ac:dyDescent="0.35">
      <c r="A307" s="1"/>
      <c r="B307" s="6"/>
      <c r="C307" s="3"/>
      <c r="D307" s="6"/>
    </row>
    <row r="308" spans="1:4" ht="12.75" customHeight="1" x14ac:dyDescent="0.35">
      <c r="A308" s="1"/>
      <c r="B308" s="6"/>
      <c r="C308" s="3"/>
      <c r="D308" s="6"/>
    </row>
    <row r="309" spans="1:4" ht="12.75" customHeight="1" x14ac:dyDescent="0.35">
      <c r="A309" s="1"/>
      <c r="B309" s="6"/>
      <c r="C309" s="3"/>
      <c r="D309" s="6"/>
    </row>
    <row r="310" spans="1:4" ht="12.75" customHeight="1" x14ac:dyDescent="0.35">
      <c r="A310" s="1"/>
      <c r="B310" s="6"/>
      <c r="C310" s="3"/>
      <c r="D310" s="6"/>
    </row>
    <row r="311" spans="1:4" ht="12.75" customHeight="1" x14ac:dyDescent="0.35">
      <c r="A311" s="1"/>
      <c r="B311" s="6"/>
      <c r="C311" s="3"/>
      <c r="D311" s="6"/>
    </row>
    <row r="312" spans="1:4" ht="12.75" customHeight="1" x14ac:dyDescent="0.35">
      <c r="A312" s="1"/>
      <c r="B312" s="6"/>
      <c r="C312" s="3"/>
      <c r="D312" s="6"/>
    </row>
    <row r="313" spans="1:4" ht="12.75" customHeight="1" x14ac:dyDescent="0.35">
      <c r="A313" s="1"/>
      <c r="B313" s="6"/>
      <c r="C313" s="3"/>
      <c r="D313" s="6"/>
    </row>
    <row r="314" spans="1:4" ht="12.75" customHeight="1" x14ac:dyDescent="0.35">
      <c r="A314" s="1"/>
      <c r="B314" s="6"/>
      <c r="C314" s="3"/>
      <c r="D314" s="6"/>
    </row>
    <row r="315" spans="1:4" ht="12.75" customHeight="1" x14ac:dyDescent="0.35">
      <c r="A315" s="1"/>
      <c r="B315" s="6"/>
      <c r="C315" s="3"/>
      <c r="D315" s="6"/>
    </row>
    <row r="316" spans="1:4" ht="12.75" customHeight="1" x14ac:dyDescent="0.35">
      <c r="A316" s="1"/>
      <c r="B316" s="6"/>
      <c r="C316" s="3"/>
      <c r="D316" s="6"/>
    </row>
    <row r="317" spans="1:4" ht="12.75" customHeight="1" x14ac:dyDescent="0.35">
      <c r="A317" s="1"/>
      <c r="B317" s="6"/>
      <c r="C317" s="3"/>
      <c r="D317" s="6"/>
    </row>
    <row r="318" spans="1:4" ht="12.75" customHeight="1" x14ac:dyDescent="0.35">
      <c r="A318" s="1"/>
      <c r="B318" s="6"/>
      <c r="C318" s="3"/>
      <c r="D318" s="6"/>
    </row>
    <row r="319" spans="1:4" ht="12.75" customHeight="1" x14ac:dyDescent="0.35">
      <c r="A319" s="1"/>
      <c r="B319" s="6"/>
      <c r="C319" s="3"/>
      <c r="D319" s="6"/>
    </row>
    <row r="320" spans="1:4" ht="12.75" customHeight="1" x14ac:dyDescent="0.35">
      <c r="A320" s="1"/>
      <c r="B320" s="6"/>
      <c r="C320" s="3"/>
      <c r="D320" s="6"/>
    </row>
    <row r="321" spans="1:4" ht="12.75" customHeight="1" x14ac:dyDescent="0.35">
      <c r="A321" s="1"/>
      <c r="B321" s="6"/>
      <c r="C321" s="3"/>
      <c r="D321" s="6"/>
    </row>
    <row r="322" spans="1:4" ht="12.75" customHeight="1" x14ac:dyDescent="0.35">
      <c r="A322" s="1"/>
      <c r="B322" s="6"/>
      <c r="C322" s="3"/>
      <c r="D322" s="6"/>
    </row>
    <row r="323" spans="1:4" ht="12.75" customHeight="1" x14ac:dyDescent="0.35">
      <c r="A323" s="1"/>
      <c r="B323" s="6"/>
      <c r="C323" s="3"/>
      <c r="D323" s="6"/>
    </row>
    <row r="324" spans="1:4" ht="12.75" customHeight="1" x14ac:dyDescent="0.35">
      <c r="A324" s="1"/>
      <c r="B324" s="6"/>
      <c r="C324" s="3"/>
      <c r="D324" s="6"/>
    </row>
    <row r="325" spans="1:4" ht="12.75" customHeight="1" x14ac:dyDescent="0.35">
      <c r="A325" s="1"/>
      <c r="B325" s="6"/>
      <c r="C325" s="3"/>
      <c r="D325" s="6"/>
    </row>
    <row r="326" spans="1:4" ht="12.75" customHeight="1" x14ac:dyDescent="0.35">
      <c r="A326" s="1"/>
      <c r="B326" s="6"/>
      <c r="C326" s="3"/>
      <c r="D326" s="6"/>
    </row>
    <row r="327" spans="1:4" ht="12.75" customHeight="1" x14ac:dyDescent="0.35">
      <c r="A327" s="1"/>
      <c r="B327" s="6"/>
      <c r="C327" s="3"/>
      <c r="D327" s="6"/>
    </row>
    <row r="328" spans="1:4" ht="12.75" customHeight="1" x14ac:dyDescent="0.35">
      <c r="A328" s="1"/>
      <c r="B328" s="6"/>
      <c r="C328" s="3"/>
      <c r="D328" s="6"/>
    </row>
    <row r="329" spans="1:4" ht="12.75" customHeight="1" x14ac:dyDescent="0.35">
      <c r="A329" s="1"/>
      <c r="B329" s="6"/>
      <c r="C329" s="3"/>
      <c r="D329" s="6"/>
    </row>
    <row r="330" spans="1:4" ht="12.75" customHeight="1" x14ac:dyDescent="0.35">
      <c r="A330" s="1"/>
      <c r="B330" s="6"/>
      <c r="C330" s="3"/>
      <c r="D330" s="6"/>
    </row>
    <row r="331" spans="1:4" ht="12.75" customHeight="1" x14ac:dyDescent="0.35">
      <c r="A331" s="1"/>
      <c r="B331" s="6"/>
      <c r="C331" s="3"/>
      <c r="D331" s="6"/>
    </row>
    <row r="332" spans="1:4" ht="12.75" customHeight="1" x14ac:dyDescent="0.35">
      <c r="A332" s="1"/>
      <c r="B332" s="6"/>
      <c r="C332" s="3"/>
      <c r="D332" s="6"/>
    </row>
    <row r="333" spans="1:4" ht="12.75" customHeight="1" x14ac:dyDescent="0.35">
      <c r="A333" s="1"/>
      <c r="B333" s="6"/>
      <c r="C333" s="3"/>
      <c r="D333" s="6"/>
    </row>
    <row r="334" spans="1:4" ht="12.75" customHeight="1" x14ac:dyDescent="0.35">
      <c r="A334" s="1"/>
      <c r="B334" s="6"/>
      <c r="C334" s="3"/>
      <c r="D334" s="6"/>
    </row>
    <row r="335" spans="1:4" ht="12.75" customHeight="1" x14ac:dyDescent="0.35">
      <c r="A335" s="1"/>
      <c r="B335" s="6"/>
      <c r="C335" s="3"/>
      <c r="D335" s="6"/>
    </row>
    <row r="336" spans="1:4" ht="12.75" customHeight="1" x14ac:dyDescent="0.35">
      <c r="A336" s="1"/>
      <c r="B336" s="6"/>
      <c r="C336" s="3"/>
      <c r="D336" s="6"/>
    </row>
    <row r="337" spans="1:4" ht="12.75" customHeight="1" x14ac:dyDescent="0.35">
      <c r="A337" s="1"/>
      <c r="B337" s="6"/>
      <c r="C337" s="3"/>
      <c r="D337" s="6"/>
    </row>
    <row r="338" spans="1:4" ht="12.75" customHeight="1" x14ac:dyDescent="0.35">
      <c r="A338" s="1"/>
      <c r="B338" s="6"/>
      <c r="C338" s="3"/>
      <c r="D338" s="6"/>
    </row>
    <row r="339" spans="1:4" ht="12.75" customHeight="1" x14ac:dyDescent="0.35">
      <c r="A339" s="1"/>
      <c r="B339" s="6"/>
      <c r="C339" s="3"/>
      <c r="D339" s="6"/>
    </row>
    <row r="340" spans="1:4" ht="12.75" customHeight="1" x14ac:dyDescent="0.35">
      <c r="A340" s="1"/>
      <c r="B340" s="6"/>
      <c r="C340" s="3"/>
      <c r="D340" s="6"/>
    </row>
    <row r="341" spans="1:4" ht="12.75" customHeight="1" x14ac:dyDescent="0.35">
      <c r="A341" s="1"/>
      <c r="B341" s="6"/>
      <c r="C341" s="3"/>
      <c r="D341" s="6"/>
    </row>
    <row r="342" spans="1:4" ht="12.75" customHeight="1" x14ac:dyDescent="0.35">
      <c r="A342" s="1"/>
      <c r="B342" s="6"/>
      <c r="C342" s="3"/>
      <c r="D342" s="6"/>
    </row>
    <row r="343" spans="1:4" ht="12.75" customHeight="1" x14ac:dyDescent="0.35">
      <c r="A343" s="1"/>
      <c r="B343" s="6"/>
      <c r="C343" s="3"/>
      <c r="D343" s="6"/>
    </row>
    <row r="344" spans="1:4" ht="12.75" customHeight="1" x14ac:dyDescent="0.35">
      <c r="A344" s="1"/>
      <c r="B344" s="6"/>
      <c r="C344" s="3"/>
      <c r="D344" s="6"/>
    </row>
    <row r="345" spans="1:4" ht="12.75" customHeight="1" x14ac:dyDescent="0.35">
      <c r="A345" s="1"/>
      <c r="B345" s="6"/>
      <c r="C345" s="3"/>
      <c r="D345" s="6"/>
    </row>
    <row r="346" spans="1:4" ht="12.75" customHeight="1" x14ac:dyDescent="0.35">
      <c r="A346" s="1"/>
      <c r="B346" s="6"/>
      <c r="C346" s="3"/>
      <c r="D346" s="6"/>
    </row>
    <row r="347" spans="1:4" ht="12.75" customHeight="1" x14ac:dyDescent="0.35">
      <c r="A347" s="1"/>
      <c r="B347" s="6"/>
      <c r="C347" s="3"/>
      <c r="D347" s="6"/>
    </row>
    <row r="348" spans="1:4" ht="12.75" customHeight="1" x14ac:dyDescent="0.35">
      <c r="A348" s="1"/>
      <c r="B348" s="6"/>
      <c r="C348" s="3"/>
      <c r="D348" s="6"/>
    </row>
    <row r="349" spans="1:4" ht="12.75" customHeight="1" x14ac:dyDescent="0.35">
      <c r="A349" s="1"/>
      <c r="B349" s="6"/>
      <c r="C349" s="3"/>
      <c r="D349" s="6"/>
    </row>
    <row r="350" spans="1:4" ht="12.75" customHeight="1" x14ac:dyDescent="0.35">
      <c r="A350" s="1"/>
      <c r="B350" s="6"/>
      <c r="C350" s="3"/>
      <c r="D350" s="6"/>
    </row>
    <row r="351" spans="1:4" ht="12.75" customHeight="1" x14ac:dyDescent="0.35">
      <c r="A351" s="1"/>
      <c r="B351" s="6"/>
      <c r="C351" s="3"/>
      <c r="D351" s="6"/>
    </row>
    <row r="352" spans="1:4" ht="12.75" customHeight="1" x14ac:dyDescent="0.35">
      <c r="A352" s="1"/>
      <c r="B352" s="6"/>
      <c r="C352" s="3"/>
      <c r="D352" s="6"/>
    </row>
    <row r="353" spans="1:4" ht="12.75" customHeight="1" x14ac:dyDescent="0.35">
      <c r="A353" s="1"/>
      <c r="B353" s="6"/>
      <c r="C353" s="3"/>
      <c r="D353" s="6"/>
    </row>
    <row r="354" spans="1:4" ht="12.75" customHeight="1" x14ac:dyDescent="0.35">
      <c r="A354" s="1"/>
      <c r="B354" s="6"/>
      <c r="C354" s="3"/>
      <c r="D354" s="6"/>
    </row>
    <row r="355" spans="1:4" ht="12.75" customHeight="1" x14ac:dyDescent="0.35">
      <c r="A355" s="1"/>
      <c r="B355" s="6"/>
      <c r="C355" s="3"/>
      <c r="D355" s="6"/>
    </row>
    <row r="356" spans="1:4" ht="12.75" customHeight="1" x14ac:dyDescent="0.35">
      <c r="A356" s="1"/>
      <c r="B356" s="6"/>
      <c r="C356" s="3"/>
      <c r="D356" s="6"/>
    </row>
    <row r="357" spans="1:4" ht="12.75" customHeight="1" x14ac:dyDescent="0.35">
      <c r="A357" s="1"/>
      <c r="B357" s="6"/>
      <c r="C357" s="3"/>
      <c r="D357" s="6"/>
    </row>
    <row r="358" spans="1:4" ht="12.75" customHeight="1" x14ac:dyDescent="0.35">
      <c r="A358" s="1"/>
      <c r="B358" s="6"/>
      <c r="C358" s="3"/>
      <c r="D358" s="6"/>
    </row>
    <row r="359" spans="1:4" ht="12.75" customHeight="1" x14ac:dyDescent="0.35">
      <c r="A359" s="1"/>
      <c r="B359" s="6"/>
      <c r="C359" s="3"/>
      <c r="D359" s="6"/>
    </row>
    <row r="360" spans="1:4" ht="12.75" customHeight="1" x14ac:dyDescent="0.35">
      <c r="A360" s="1"/>
      <c r="B360" s="6"/>
      <c r="C360" s="3"/>
      <c r="D360" s="6"/>
    </row>
    <row r="361" spans="1:4" ht="12.75" customHeight="1" x14ac:dyDescent="0.35">
      <c r="A361" s="1"/>
      <c r="B361" s="6"/>
      <c r="C361" s="3"/>
      <c r="D361" s="6"/>
    </row>
    <row r="362" spans="1:4" ht="12.75" customHeight="1" x14ac:dyDescent="0.35">
      <c r="A362" s="1"/>
      <c r="B362" s="6"/>
      <c r="C362" s="3"/>
      <c r="D362" s="6"/>
    </row>
    <row r="363" spans="1:4" ht="12.75" customHeight="1" x14ac:dyDescent="0.35">
      <c r="A363" s="1"/>
      <c r="B363" s="6"/>
      <c r="C363" s="3"/>
      <c r="D363" s="6"/>
    </row>
    <row r="364" spans="1:4" ht="12.75" customHeight="1" x14ac:dyDescent="0.35">
      <c r="A364" s="1"/>
      <c r="B364" s="6"/>
      <c r="C364" s="3"/>
      <c r="D364" s="6"/>
    </row>
    <row r="365" spans="1:4" ht="12.75" customHeight="1" x14ac:dyDescent="0.35">
      <c r="A365" s="1"/>
      <c r="B365" s="6"/>
      <c r="C365" s="3"/>
      <c r="D365" s="6"/>
    </row>
    <row r="366" spans="1:4" ht="12.75" customHeight="1" x14ac:dyDescent="0.35">
      <c r="A366" s="1"/>
      <c r="B366" s="6"/>
      <c r="C366" s="3"/>
      <c r="D366" s="6"/>
    </row>
    <row r="367" spans="1:4" ht="12.75" customHeight="1" x14ac:dyDescent="0.35">
      <c r="A367" s="1"/>
      <c r="B367" s="6"/>
      <c r="C367" s="3"/>
      <c r="D367" s="6"/>
    </row>
    <row r="368" spans="1:4" ht="12.75" customHeight="1" x14ac:dyDescent="0.35">
      <c r="A368" s="1"/>
      <c r="B368" s="6"/>
      <c r="C368" s="3"/>
      <c r="D368" s="6"/>
    </row>
    <row r="369" spans="1:4" ht="12.75" customHeight="1" x14ac:dyDescent="0.35">
      <c r="A369" s="1"/>
      <c r="B369" s="6"/>
      <c r="C369" s="3"/>
      <c r="D369" s="6"/>
    </row>
    <row r="370" spans="1:4" ht="12.75" customHeight="1" x14ac:dyDescent="0.35">
      <c r="A370" s="1"/>
      <c r="B370" s="6"/>
      <c r="C370" s="3"/>
      <c r="D370" s="6"/>
    </row>
    <row r="371" spans="1:4" ht="12.75" customHeight="1" x14ac:dyDescent="0.35">
      <c r="A371" s="1"/>
      <c r="B371" s="6"/>
      <c r="C371" s="3"/>
      <c r="D371" s="6"/>
    </row>
    <row r="372" spans="1:4" ht="12.75" customHeight="1" x14ac:dyDescent="0.35">
      <c r="A372" s="1"/>
      <c r="B372" s="6"/>
      <c r="C372" s="3"/>
      <c r="D372" s="6"/>
    </row>
    <row r="373" spans="1:4" ht="12.75" customHeight="1" x14ac:dyDescent="0.35">
      <c r="A373" s="1"/>
      <c r="B373" s="6"/>
      <c r="C373" s="3"/>
      <c r="D373" s="6"/>
    </row>
    <row r="374" spans="1:4" ht="12.75" customHeight="1" x14ac:dyDescent="0.35">
      <c r="A374" s="1"/>
      <c r="B374" s="6"/>
      <c r="C374" s="3"/>
      <c r="D374" s="6"/>
    </row>
    <row r="375" spans="1:4" ht="12.75" customHeight="1" x14ac:dyDescent="0.35">
      <c r="A375" s="1"/>
      <c r="B375" s="6"/>
      <c r="C375" s="3"/>
      <c r="D375" s="6"/>
    </row>
    <row r="376" spans="1:4" ht="12.75" customHeight="1" x14ac:dyDescent="0.35">
      <c r="A376" s="1"/>
      <c r="B376" s="6"/>
      <c r="C376" s="3"/>
      <c r="D376" s="6"/>
    </row>
    <row r="377" spans="1:4" ht="12.75" customHeight="1" x14ac:dyDescent="0.35">
      <c r="A377" s="1"/>
      <c r="B377" s="6"/>
      <c r="C377" s="3"/>
      <c r="D377" s="6"/>
    </row>
    <row r="378" spans="1:4" ht="12.75" customHeight="1" x14ac:dyDescent="0.35">
      <c r="A378" s="1"/>
      <c r="B378" s="6"/>
      <c r="C378" s="3"/>
      <c r="D378" s="6"/>
    </row>
    <row r="379" spans="1:4" ht="12.75" customHeight="1" x14ac:dyDescent="0.35">
      <c r="A379" s="1"/>
      <c r="B379" s="6"/>
      <c r="C379" s="3"/>
      <c r="D379" s="6"/>
    </row>
    <row r="380" spans="1:4" ht="12.75" customHeight="1" x14ac:dyDescent="0.35">
      <c r="A380" s="1"/>
      <c r="B380" s="6"/>
      <c r="C380" s="3"/>
      <c r="D380" s="6"/>
    </row>
    <row r="381" spans="1:4" ht="12.75" customHeight="1" x14ac:dyDescent="0.35">
      <c r="A381" s="1"/>
      <c r="B381" s="6"/>
      <c r="C381" s="3"/>
      <c r="D381" s="6"/>
    </row>
    <row r="382" spans="1:4" ht="12.75" customHeight="1" x14ac:dyDescent="0.35">
      <c r="A382" s="1"/>
      <c r="B382" s="6"/>
      <c r="C382" s="3"/>
      <c r="D382" s="6"/>
    </row>
    <row r="383" spans="1:4" ht="12.75" customHeight="1" x14ac:dyDescent="0.35">
      <c r="A383" s="1"/>
      <c r="B383" s="6"/>
      <c r="C383" s="3"/>
      <c r="D383" s="6"/>
    </row>
    <row r="384" spans="1:4" ht="12.75" customHeight="1" x14ac:dyDescent="0.35">
      <c r="A384" s="1"/>
      <c r="B384" s="6"/>
      <c r="C384" s="3"/>
      <c r="D384" s="6"/>
    </row>
    <row r="385" spans="1:4" ht="12.75" customHeight="1" x14ac:dyDescent="0.35">
      <c r="A385" s="1"/>
      <c r="B385" s="6"/>
      <c r="C385" s="3"/>
      <c r="D385" s="6"/>
    </row>
    <row r="386" spans="1:4" ht="12.75" customHeight="1" x14ac:dyDescent="0.35">
      <c r="A386" s="1"/>
      <c r="B386" s="6"/>
      <c r="C386" s="3"/>
      <c r="D386" s="6"/>
    </row>
    <row r="387" spans="1:4" ht="12.75" customHeight="1" x14ac:dyDescent="0.35">
      <c r="A387" s="1"/>
      <c r="B387" s="6"/>
      <c r="C387" s="3"/>
      <c r="D387" s="6"/>
    </row>
    <row r="388" spans="1:4" ht="12.75" customHeight="1" x14ac:dyDescent="0.35">
      <c r="A388" s="1"/>
      <c r="B388" s="6"/>
      <c r="C388" s="3"/>
      <c r="D388" s="6"/>
    </row>
    <row r="389" spans="1:4" ht="12.75" customHeight="1" x14ac:dyDescent="0.35">
      <c r="A389" s="1"/>
      <c r="B389" s="6"/>
      <c r="C389" s="3"/>
      <c r="D389" s="6"/>
    </row>
    <row r="390" spans="1:4" ht="12.75" customHeight="1" x14ac:dyDescent="0.35">
      <c r="A390" s="1"/>
      <c r="B390" s="6"/>
      <c r="C390" s="3"/>
      <c r="D390" s="6"/>
    </row>
    <row r="391" spans="1:4" ht="12.75" customHeight="1" x14ac:dyDescent="0.35">
      <c r="A391" s="1"/>
      <c r="B391" s="6"/>
      <c r="C391" s="3"/>
      <c r="D391" s="6"/>
    </row>
    <row r="392" spans="1:4" ht="12.75" customHeight="1" x14ac:dyDescent="0.35">
      <c r="A392" s="1"/>
      <c r="B392" s="6"/>
      <c r="C392" s="3"/>
      <c r="D392" s="6"/>
    </row>
    <row r="393" spans="1:4" ht="12.75" customHeight="1" x14ac:dyDescent="0.35">
      <c r="A393" s="1"/>
      <c r="B393" s="6"/>
      <c r="C393" s="3"/>
      <c r="D393" s="6"/>
    </row>
    <row r="394" spans="1:4" ht="12.75" customHeight="1" x14ac:dyDescent="0.35">
      <c r="A394" s="1"/>
      <c r="B394" s="6"/>
      <c r="C394" s="3"/>
      <c r="D394" s="6"/>
    </row>
    <row r="395" spans="1:4" ht="12.75" customHeight="1" x14ac:dyDescent="0.35">
      <c r="A395" s="1"/>
      <c r="B395" s="6"/>
      <c r="C395" s="3"/>
      <c r="D395" s="6"/>
    </row>
    <row r="396" spans="1:4" ht="12.75" customHeight="1" x14ac:dyDescent="0.35">
      <c r="A396" s="1"/>
      <c r="B396" s="6"/>
      <c r="C396" s="3"/>
      <c r="D396" s="6"/>
    </row>
    <row r="397" spans="1:4" ht="12.75" customHeight="1" x14ac:dyDescent="0.35">
      <c r="A397" s="1"/>
      <c r="B397" s="6"/>
      <c r="C397" s="3"/>
      <c r="D397" s="6"/>
    </row>
    <row r="398" spans="1:4" ht="12.75" customHeight="1" x14ac:dyDescent="0.35">
      <c r="A398" s="1"/>
      <c r="B398" s="6"/>
      <c r="C398" s="3"/>
      <c r="D398" s="6"/>
    </row>
    <row r="399" spans="1:4" ht="12.75" customHeight="1" x14ac:dyDescent="0.35">
      <c r="A399" s="1"/>
      <c r="B399" s="6"/>
      <c r="C399" s="3"/>
      <c r="D399" s="6"/>
    </row>
    <row r="400" spans="1:4" ht="12.75" customHeight="1" x14ac:dyDescent="0.35">
      <c r="A400" s="1"/>
      <c r="B400" s="6"/>
      <c r="C400" s="3"/>
      <c r="D400" s="6"/>
    </row>
    <row r="401" spans="1:4" ht="12.75" customHeight="1" x14ac:dyDescent="0.35">
      <c r="A401" s="1"/>
      <c r="B401" s="6"/>
      <c r="C401" s="3"/>
      <c r="D401" s="6"/>
    </row>
    <row r="402" spans="1:4" ht="12.75" customHeight="1" x14ac:dyDescent="0.35">
      <c r="A402" s="1"/>
      <c r="B402" s="6"/>
      <c r="C402" s="3"/>
      <c r="D402" s="6"/>
    </row>
    <row r="403" spans="1:4" ht="12.75" customHeight="1" x14ac:dyDescent="0.35">
      <c r="A403" s="1"/>
      <c r="B403" s="6"/>
      <c r="C403" s="3"/>
      <c r="D403" s="6"/>
    </row>
    <row r="404" spans="1:4" ht="12.75" customHeight="1" x14ac:dyDescent="0.35">
      <c r="A404" s="1"/>
      <c r="B404" s="6"/>
      <c r="C404" s="3"/>
      <c r="D404" s="6"/>
    </row>
    <row r="405" spans="1:4" ht="12.75" customHeight="1" x14ac:dyDescent="0.35">
      <c r="A405" s="1"/>
      <c r="B405" s="6"/>
      <c r="C405" s="3"/>
      <c r="D405" s="6"/>
    </row>
    <row r="406" spans="1:4" ht="12.75" customHeight="1" x14ac:dyDescent="0.35">
      <c r="A406" s="1"/>
      <c r="B406" s="6"/>
      <c r="C406" s="3"/>
      <c r="D406" s="6"/>
    </row>
    <row r="407" spans="1:4" ht="12.75" customHeight="1" x14ac:dyDescent="0.35">
      <c r="A407" s="1"/>
      <c r="B407" s="6"/>
      <c r="C407" s="3"/>
      <c r="D407" s="6"/>
    </row>
    <row r="408" spans="1:4" ht="12.75" customHeight="1" x14ac:dyDescent="0.35">
      <c r="A408" s="1"/>
      <c r="B408" s="6"/>
      <c r="C408" s="3"/>
      <c r="D408" s="6"/>
    </row>
    <row r="409" spans="1:4" ht="12.75" customHeight="1" x14ac:dyDescent="0.35">
      <c r="A409" s="1"/>
      <c r="B409" s="6"/>
      <c r="C409" s="3"/>
      <c r="D409" s="6"/>
    </row>
    <row r="410" spans="1:4" ht="12.75" customHeight="1" x14ac:dyDescent="0.35">
      <c r="A410" s="1"/>
      <c r="B410" s="6"/>
      <c r="C410" s="3"/>
      <c r="D410" s="6"/>
    </row>
    <row r="411" spans="1:4" ht="12.75" customHeight="1" x14ac:dyDescent="0.35">
      <c r="A411" s="1"/>
      <c r="B411" s="6"/>
      <c r="C411" s="3"/>
      <c r="D411" s="6"/>
    </row>
    <row r="412" spans="1:4" ht="12.75" customHeight="1" x14ac:dyDescent="0.35">
      <c r="A412" s="1"/>
      <c r="B412" s="6"/>
      <c r="C412" s="3"/>
      <c r="D412" s="6"/>
    </row>
    <row r="413" spans="1:4" ht="12.75" customHeight="1" x14ac:dyDescent="0.35">
      <c r="A413" s="1"/>
      <c r="B413" s="6"/>
      <c r="C413" s="3"/>
      <c r="D413" s="6"/>
    </row>
    <row r="414" spans="1:4" ht="12.75" customHeight="1" x14ac:dyDescent="0.35">
      <c r="A414" s="1"/>
      <c r="B414" s="6"/>
      <c r="C414" s="3"/>
      <c r="D414" s="6"/>
    </row>
    <row r="415" spans="1:4" ht="12.75" customHeight="1" x14ac:dyDescent="0.35">
      <c r="A415" s="1"/>
      <c r="B415" s="6"/>
      <c r="C415" s="3"/>
      <c r="D415" s="6"/>
    </row>
    <row r="416" spans="1:4" ht="12.75" customHeight="1" x14ac:dyDescent="0.35">
      <c r="A416" s="1"/>
      <c r="B416" s="6"/>
      <c r="C416" s="3"/>
      <c r="D416" s="6"/>
    </row>
    <row r="417" spans="1:4" ht="12.75" customHeight="1" x14ac:dyDescent="0.35">
      <c r="A417" s="1"/>
      <c r="B417" s="6"/>
      <c r="C417" s="3"/>
      <c r="D417" s="6"/>
    </row>
    <row r="418" spans="1:4" ht="12.75" customHeight="1" x14ac:dyDescent="0.35">
      <c r="A418" s="1"/>
      <c r="B418" s="6"/>
      <c r="C418" s="3"/>
      <c r="D418" s="6"/>
    </row>
    <row r="419" spans="1:4" ht="12.75" customHeight="1" x14ac:dyDescent="0.35">
      <c r="A419" s="1"/>
      <c r="B419" s="6"/>
      <c r="C419" s="3"/>
      <c r="D419" s="6"/>
    </row>
    <row r="420" spans="1:4" ht="12.75" customHeight="1" x14ac:dyDescent="0.35">
      <c r="A420" s="1"/>
      <c r="B420" s="6"/>
      <c r="C420" s="3"/>
      <c r="D420" s="6"/>
    </row>
    <row r="421" spans="1:4" ht="12.75" customHeight="1" x14ac:dyDescent="0.35">
      <c r="A421" s="1"/>
      <c r="B421" s="6"/>
      <c r="C421" s="3"/>
      <c r="D421" s="6"/>
    </row>
    <row r="422" spans="1:4" ht="12.75" customHeight="1" x14ac:dyDescent="0.35">
      <c r="A422" s="1"/>
      <c r="B422" s="6"/>
      <c r="C422" s="3"/>
      <c r="D422" s="6"/>
    </row>
    <row r="423" spans="1:4" ht="12.75" customHeight="1" x14ac:dyDescent="0.35">
      <c r="A423" s="1"/>
      <c r="B423" s="6"/>
      <c r="C423" s="3"/>
      <c r="D423" s="6"/>
    </row>
    <row r="424" spans="1:4" ht="12.75" customHeight="1" x14ac:dyDescent="0.35">
      <c r="A424" s="1"/>
      <c r="B424" s="6"/>
      <c r="C424" s="3"/>
      <c r="D424" s="6"/>
    </row>
    <row r="425" spans="1:4" ht="12.75" customHeight="1" x14ac:dyDescent="0.35">
      <c r="A425" s="1"/>
      <c r="B425" s="6"/>
      <c r="C425" s="3"/>
      <c r="D425" s="6"/>
    </row>
    <row r="426" spans="1:4" ht="12.75" customHeight="1" x14ac:dyDescent="0.35">
      <c r="A426" s="1"/>
      <c r="B426" s="6"/>
      <c r="C426" s="3"/>
      <c r="D426" s="6"/>
    </row>
    <row r="427" spans="1:4" ht="12.75" customHeight="1" x14ac:dyDescent="0.35">
      <c r="A427" s="1"/>
      <c r="B427" s="6"/>
      <c r="C427" s="3"/>
      <c r="D427" s="6"/>
    </row>
    <row r="428" spans="1:4" ht="12.75" customHeight="1" x14ac:dyDescent="0.35">
      <c r="A428" s="1"/>
      <c r="B428" s="6"/>
      <c r="C428" s="3"/>
      <c r="D428" s="6"/>
    </row>
    <row r="429" spans="1:4" ht="12.75" customHeight="1" x14ac:dyDescent="0.35">
      <c r="A429" s="1"/>
      <c r="B429" s="6"/>
      <c r="C429" s="3"/>
      <c r="D429" s="6"/>
    </row>
    <row r="430" spans="1:4" ht="12.75" customHeight="1" x14ac:dyDescent="0.35">
      <c r="A430" s="1"/>
      <c r="B430" s="6"/>
      <c r="C430" s="3"/>
      <c r="D430" s="6"/>
    </row>
    <row r="431" spans="1:4" ht="12.75" customHeight="1" x14ac:dyDescent="0.35">
      <c r="A431" s="1"/>
      <c r="B431" s="6"/>
      <c r="C431" s="3"/>
      <c r="D431" s="6"/>
    </row>
    <row r="432" spans="1:4" ht="12.75" customHeight="1" x14ac:dyDescent="0.35">
      <c r="A432" s="1"/>
      <c r="B432" s="6"/>
      <c r="C432" s="3"/>
      <c r="D432" s="6"/>
    </row>
    <row r="433" spans="1:4" ht="12.75" customHeight="1" x14ac:dyDescent="0.35">
      <c r="A433" s="1"/>
      <c r="B433" s="6"/>
      <c r="C433" s="3"/>
      <c r="D433" s="6"/>
    </row>
    <row r="434" spans="1:4" ht="12.75" customHeight="1" x14ac:dyDescent="0.35">
      <c r="A434" s="1"/>
      <c r="B434" s="6"/>
      <c r="C434" s="3"/>
      <c r="D434" s="6"/>
    </row>
    <row r="435" spans="1:4" ht="12.75" customHeight="1" x14ac:dyDescent="0.35">
      <c r="A435" s="1"/>
      <c r="B435" s="6"/>
      <c r="C435" s="3"/>
      <c r="D435" s="6"/>
    </row>
    <row r="436" spans="1:4" ht="12.75" customHeight="1" x14ac:dyDescent="0.35">
      <c r="A436" s="1"/>
      <c r="B436" s="6"/>
      <c r="C436" s="3"/>
      <c r="D436" s="6"/>
    </row>
    <row r="437" spans="1:4" ht="12.75" customHeight="1" x14ac:dyDescent="0.35">
      <c r="A437" s="1"/>
      <c r="B437" s="6"/>
      <c r="C437" s="3"/>
      <c r="D437" s="6"/>
    </row>
    <row r="438" spans="1:4" ht="12.75" customHeight="1" x14ac:dyDescent="0.35">
      <c r="A438" s="1"/>
      <c r="B438" s="6"/>
      <c r="C438" s="3"/>
      <c r="D438" s="6"/>
    </row>
    <row r="439" spans="1:4" ht="12.75" customHeight="1" x14ac:dyDescent="0.35">
      <c r="A439" s="1"/>
      <c r="B439" s="6"/>
      <c r="C439" s="3"/>
      <c r="D439" s="6"/>
    </row>
    <row r="440" spans="1:4" ht="12.75" customHeight="1" x14ac:dyDescent="0.35">
      <c r="A440" s="1"/>
      <c r="B440" s="6"/>
      <c r="C440" s="3"/>
      <c r="D440" s="6"/>
    </row>
    <row r="441" spans="1:4" ht="12.75" customHeight="1" x14ac:dyDescent="0.35">
      <c r="A441" s="1"/>
      <c r="B441" s="6"/>
      <c r="C441" s="3"/>
      <c r="D441" s="6"/>
    </row>
    <row r="442" spans="1:4" ht="12.75" customHeight="1" x14ac:dyDescent="0.35">
      <c r="A442" s="1"/>
      <c r="B442" s="6"/>
      <c r="C442" s="3"/>
      <c r="D442" s="6"/>
    </row>
    <row r="443" spans="1:4" ht="12.75" customHeight="1" x14ac:dyDescent="0.35">
      <c r="A443" s="1"/>
      <c r="B443" s="6"/>
      <c r="C443" s="3"/>
      <c r="D443" s="6"/>
    </row>
    <row r="444" spans="1:4" ht="12.75" customHeight="1" x14ac:dyDescent="0.35">
      <c r="A444" s="1"/>
      <c r="B444" s="6"/>
      <c r="C444" s="3"/>
      <c r="D444" s="6"/>
    </row>
    <row r="445" spans="1:4" ht="12.75" customHeight="1" x14ac:dyDescent="0.35">
      <c r="A445" s="1"/>
      <c r="B445" s="6"/>
      <c r="C445" s="3"/>
      <c r="D445" s="6"/>
    </row>
    <row r="446" spans="1:4" ht="12.75" customHeight="1" x14ac:dyDescent="0.35">
      <c r="A446" s="1"/>
      <c r="B446" s="6"/>
      <c r="C446" s="3"/>
      <c r="D446" s="6"/>
    </row>
    <row r="447" spans="1:4" ht="12.75" customHeight="1" x14ac:dyDescent="0.35">
      <c r="A447" s="1"/>
      <c r="B447" s="6"/>
      <c r="C447" s="3"/>
      <c r="D447" s="6"/>
    </row>
    <row r="448" spans="1:4" ht="12.75" customHeight="1" x14ac:dyDescent="0.35">
      <c r="A448" s="1"/>
      <c r="B448" s="6"/>
      <c r="C448" s="3"/>
      <c r="D448" s="6"/>
    </row>
    <row r="449" spans="1:4" ht="12.75" customHeight="1" x14ac:dyDescent="0.35">
      <c r="A449" s="1"/>
      <c r="B449" s="6"/>
      <c r="C449" s="3"/>
      <c r="D449" s="6"/>
    </row>
    <row r="450" spans="1:4" ht="12.75" customHeight="1" x14ac:dyDescent="0.35">
      <c r="A450" s="1"/>
      <c r="B450" s="6"/>
      <c r="C450" s="3"/>
      <c r="D450" s="6"/>
    </row>
    <row r="451" spans="1:4" ht="12.75" customHeight="1" x14ac:dyDescent="0.35">
      <c r="A451" s="1"/>
      <c r="B451" s="6"/>
      <c r="C451" s="3"/>
      <c r="D451" s="6"/>
    </row>
    <row r="452" spans="1:4" ht="12.75" customHeight="1" x14ac:dyDescent="0.35">
      <c r="A452" s="1"/>
      <c r="B452" s="6"/>
      <c r="C452" s="3"/>
      <c r="D452" s="6"/>
    </row>
    <row r="453" spans="1:4" ht="12.75" customHeight="1" x14ac:dyDescent="0.35">
      <c r="A453" s="1"/>
      <c r="B453" s="6"/>
      <c r="C453" s="3"/>
      <c r="D453" s="6"/>
    </row>
    <row r="454" spans="1:4" ht="12.75" customHeight="1" x14ac:dyDescent="0.35">
      <c r="A454" s="1"/>
      <c r="B454" s="6"/>
      <c r="C454" s="3"/>
      <c r="D454" s="6"/>
    </row>
    <row r="455" spans="1:4" ht="12.75" customHeight="1" x14ac:dyDescent="0.35">
      <c r="A455" s="1"/>
      <c r="B455" s="6"/>
      <c r="C455" s="3"/>
      <c r="D455" s="6"/>
    </row>
    <row r="456" spans="1:4" ht="12.75" customHeight="1" x14ac:dyDescent="0.35">
      <c r="A456" s="1"/>
      <c r="B456" s="6"/>
      <c r="C456" s="3"/>
      <c r="D456" s="6"/>
    </row>
    <row r="457" spans="1:4" ht="12.75" customHeight="1" x14ac:dyDescent="0.35">
      <c r="A457" s="1"/>
      <c r="B457" s="6"/>
      <c r="C457" s="3"/>
      <c r="D457" s="6"/>
    </row>
    <row r="458" spans="1:4" ht="12.75" customHeight="1" x14ac:dyDescent="0.35">
      <c r="A458" s="1"/>
      <c r="B458" s="6"/>
      <c r="C458" s="3"/>
      <c r="D458" s="6"/>
    </row>
    <row r="459" spans="1:4" ht="12.75" customHeight="1" x14ac:dyDescent="0.35">
      <c r="A459" s="1"/>
      <c r="B459" s="6"/>
      <c r="C459" s="3"/>
      <c r="D459" s="6"/>
    </row>
    <row r="460" spans="1:4" ht="12.75" customHeight="1" x14ac:dyDescent="0.35">
      <c r="A460" s="1"/>
      <c r="B460" s="6"/>
      <c r="C460" s="3"/>
      <c r="D460" s="6"/>
    </row>
    <row r="461" spans="1:4" ht="12.75" customHeight="1" x14ac:dyDescent="0.35">
      <c r="A461" s="1"/>
      <c r="B461" s="6"/>
      <c r="C461" s="3"/>
      <c r="D461" s="6"/>
    </row>
    <row r="462" spans="1:4" ht="12.75" customHeight="1" x14ac:dyDescent="0.35">
      <c r="A462" s="1"/>
      <c r="B462" s="6"/>
      <c r="C462" s="3"/>
      <c r="D462" s="6"/>
    </row>
    <row r="463" spans="1:4" ht="12.75" customHeight="1" x14ac:dyDescent="0.35">
      <c r="A463" s="1"/>
      <c r="B463" s="6"/>
      <c r="C463" s="3"/>
      <c r="D463" s="6"/>
    </row>
    <row r="464" spans="1:4" ht="12.75" customHeight="1" x14ac:dyDescent="0.35">
      <c r="A464" s="1"/>
      <c r="B464" s="6"/>
      <c r="C464" s="3"/>
      <c r="D464" s="6"/>
    </row>
    <row r="465" spans="1:4" ht="12.75" customHeight="1" x14ac:dyDescent="0.35">
      <c r="A465" s="1"/>
      <c r="B465" s="6"/>
      <c r="C465" s="3"/>
      <c r="D465" s="6"/>
    </row>
    <row r="466" spans="1:4" ht="12.75" customHeight="1" x14ac:dyDescent="0.35">
      <c r="A466" s="1"/>
      <c r="B466" s="6"/>
      <c r="C466" s="3"/>
      <c r="D466" s="6"/>
    </row>
    <row r="467" spans="1:4" ht="12.75" customHeight="1" x14ac:dyDescent="0.35">
      <c r="A467" s="1"/>
      <c r="B467" s="6"/>
      <c r="C467" s="3"/>
      <c r="D467" s="6"/>
    </row>
    <row r="468" spans="1:4" ht="12.75" customHeight="1" x14ac:dyDescent="0.35">
      <c r="A468" s="1"/>
      <c r="B468" s="6"/>
      <c r="C468" s="3"/>
      <c r="D468" s="6"/>
    </row>
    <row r="469" spans="1:4" ht="12.75" customHeight="1" x14ac:dyDescent="0.35">
      <c r="A469" s="1"/>
      <c r="B469" s="6"/>
      <c r="C469" s="3"/>
      <c r="D469" s="6"/>
    </row>
    <row r="470" spans="1:4" ht="12.75" customHeight="1" x14ac:dyDescent="0.35">
      <c r="A470" s="1"/>
      <c r="B470" s="6"/>
      <c r="C470" s="3"/>
      <c r="D470" s="6"/>
    </row>
    <row r="471" spans="1:4" ht="12.75" customHeight="1" x14ac:dyDescent="0.35">
      <c r="A471" s="1"/>
      <c r="B471" s="6"/>
      <c r="C471" s="3"/>
      <c r="D471" s="6"/>
    </row>
    <row r="472" spans="1:4" ht="12.75" customHeight="1" x14ac:dyDescent="0.35">
      <c r="A472" s="1"/>
      <c r="B472" s="6"/>
      <c r="C472" s="3"/>
      <c r="D472" s="6"/>
    </row>
    <row r="473" spans="1:4" ht="12.75" customHeight="1" x14ac:dyDescent="0.35">
      <c r="A473" s="1"/>
      <c r="B473" s="6"/>
      <c r="C473" s="3"/>
      <c r="D473" s="6"/>
    </row>
    <row r="474" spans="1:4" ht="12.75" customHeight="1" x14ac:dyDescent="0.35">
      <c r="A474" s="1"/>
      <c r="B474" s="6"/>
      <c r="C474" s="3"/>
      <c r="D474" s="6"/>
    </row>
    <row r="475" spans="1:4" ht="12.75" customHeight="1" x14ac:dyDescent="0.35">
      <c r="A475" s="1"/>
      <c r="B475" s="6"/>
      <c r="C475" s="3"/>
      <c r="D475" s="6"/>
    </row>
    <row r="476" spans="1:4" ht="12.75" customHeight="1" x14ac:dyDescent="0.35">
      <c r="A476" s="1"/>
      <c r="B476" s="6"/>
      <c r="C476" s="3"/>
      <c r="D476" s="6"/>
    </row>
    <row r="477" spans="1:4" ht="12.75" customHeight="1" x14ac:dyDescent="0.35">
      <c r="A477" s="1"/>
      <c r="B477" s="6"/>
      <c r="C477" s="3"/>
      <c r="D477" s="6"/>
    </row>
    <row r="478" spans="1:4" ht="12.75" customHeight="1" x14ac:dyDescent="0.35">
      <c r="A478" s="1"/>
      <c r="B478" s="6"/>
      <c r="C478" s="3"/>
      <c r="D478" s="6"/>
    </row>
    <row r="479" spans="1:4" ht="12.75" customHeight="1" x14ac:dyDescent="0.35">
      <c r="A479" s="1"/>
      <c r="B479" s="6"/>
      <c r="C479" s="3"/>
      <c r="D479" s="6"/>
    </row>
    <row r="480" spans="1:4" ht="12.75" customHeight="1" x14ac:dyDescent="0.35">
      <c r="A480" s="1"/>
      <c r="B480" s="6"/>
      <c r="C480" s="3"/>
      <c r="D480" s="6"/>
    </row>
    <row r="481" spans="1:4" ht="12.75" customHeight="1" x14ac:dyDescent="0.35">
      <c r="A481" s="1"/>
      <c r="B481" s="6"/>
      <c r="C481" s="3"/>
      <c r="D481" s="6"/>
    </row>
    <row r="482" spans="1:4" ht="12.75" customHeight="1" x14ac:dyDescent="0.35">
      <c r="A482" s="1"/>
      <c r="B482" s="6"/>
      <c r="C482" s="3"/>
      <c r="D482" s="6"/>
    </row>
    <row r="483" spans="1:4" ht="12.75" customHeight="1" x14ac:dyDescent="0.35">
      <c r="A483" s="1"/>
      <c r="B483" s="6"/>
      <c r="C483" s="3"/>
      <c r="D483" s="6"/>
    </row>
    <row r="484" spans="1:4" ht="12.75" customHeight="1" x14ac:dyDescent="0.35">
      <c r="A484" s="1"/>
      <c r="B484" s="6"/>
      <c r="C484" s="3"/>
      <c r="D484" s="6"/>
    </row>
    <row r="485" spans="1:4" ht="12.75" customHeight="1" x14ac:dyDescent="0.35">
      <c r="A485" s="1"/>
      <c r="B485" s="6"/>
      <c r="C485" s="3"/>
      <c r="D485" s="6"/>
    </row>
    <row r="486" spans="1:4" ht="12.75" customHeight="1" x14ac:dyDescent="0.35">
      <c r="A486" s="1"/>
      <c r="B486" s="6"/>
      <c r="C486" s="3"/>
      <c r="D486" s="6"/>
    </row>
    <row r="487" spans="1:4" ht="12.75" customHeight="1" x14ac:dyDescent="0.35">
      <c r="A487" s="1"/>
      <c r="B487" s="6"/>
      <c r="C487" s="3"/>
      <c r="D487" s="6"/>
    </row>
    <row r="488" spans="1:4" ht="12.75" customHeight="1" x14ac:dyDescent="0.35">
      <c r="A488" s="1"/>
      <c r="B488" s="6"/>
      <c r="C488" s="3"/>
      <c r="D488" s="6"/>
    </row>
    <row r="489" spans="1:4" ht="12.75" customHeight="1" x14ac:dyDescent="0.35">
      <c r="A489" s="1"/>
      <c r="B489" s="6"/>
      <c r="C489" s="3"/>
      <c r="D489" s="6"/>
    </row>
    <row r="490" spans="1:4" ht="12.75" customHeight="1" x14ac:dyDescent="0.35">
      <c r="A490" s="1"/>
      <c r="B490" s="6"/>
      <c r="C490" s="3"/>
      <c r="D490" s="6"/>
    </row>
    <row r="491" spans="1:4" ht="12.75" customHeight="1" x14ac:dyDescent="0.35">
      <c r="A491" s="1"/>
      <c r="B491" s="6"/>
      <c r="C491" s="3"/>
      <c r="D491" s="6"/>
    </row>
    <row r="492" spans="1:4" ht="12.75" customHeight="1" x14ac:dyDescent="0.35">
      <c r="A492" s="1"/>
      <c r="B492" s="6"/>
      <c r="C492" s="3"/>
      <c r="D492" s="6"/>
    </row>
    <row r="493" spans="1:4" ht="12.75" customHeight="1" x14ac:dyDescent="0.35">
      <c r="A493" s="1"/>
      <c r="B493" s="6"/>
      <c r="C493" s="3"/>
      <c r="D493" s="6"/>
    </row>
    <row r="494" spans="1:4" ht="12.75" customHeight="1" x14ac:dyDescent="0.35">
      <c r="A494" s="1"/>
      <c r="B494" s="6"/>
      <c r="C494" s="3"/>
      <c r="D494" s="6"/>
    </row>
    <row r="495" spans="1:4" ht="12.75" customHeight="1" x14ac:dyDescent="0.35">
      <c r="A495" s="1"/>
      <c r="B495" s="6"/>
      <c r="C495" s="3"/>
      <c r="D495" s="6"/>
    </row>
    <row r="496" spans="1:4" ht="12.75" customHeight="1" x14ac:dyDescent="0.35">
      <c r="A496" s="1"/>
      <c r="B496" s="6"/>
      <c r="C496" s="3"/>
      <c r="D496" s="6"/>
    </row>
    <row r="497" spans="1:4" ht="12.75" customHeight="1" x14ac:dyDescent="0.35">
      <c r="A497" s="1"/>
      <c r="B497" s="6"/>
      <c r="C497" s="3"/>
      <c r="D497" s="6"/>
    </row>
    <row r="498" spans="1:4" ht="12.75" customHeight="1" x14ac:dyDescent="0.35">
      <c r="A498" s="1"/>
      <c r="B498" s="6"/>
      <c r="C498" s="3"/>
      <c r="D498" s="6"/>
    </row>
    <row r="499" spans="1:4" ht="12.75" customHeight="1" x14ac:dyDescent="0.35">
      <c r="A499" s="1"/>
      <c r="B499" s="6"/>
      <c r="C499" s="3"/>
      <c r="D499" s="6"/>
    </row>
    <row r="500" spans="1:4" ht="12.75" customHeight="1" x14ac:dyDescent="0.35">
      <c r="A500" s="1"/>
      <c r="B500" s="6"/>
      <c r="C500" s="3"/>
      <c r="D500" s="6"/>
    </row>
    <row r="501" spans="1:4" ht="12.75" customHeight="1" x14ac:dyDescent="0.35">
      <c r="A501" s="1"/>
      <c r="B501" s="6"/>
      <c r="C501" s="3"/>
      <c r="D501" s="6"/>
    </row>
    <row r="502" spans="1:4" ht="12.75" customHeight="1" x14ac:dyDescent="0.35">
      <c r="A502" s="1"/>
      <c r="B502" s="6"/>
      <c r="C502" s="3"/>
      <c r="D502" s="6"/>
    </row>
    <row r="503" spans="1:4" ht="12.75" customHeight="1" x14ac:dyDescent="0.35">
      <c r="A503" s="1"/>
      <c r="B503" s="6"/>
      <c r="C503" s="3"/>
      <c r="D503" s="6"/>
    </row>
    <row r="504" spans="1:4" ht="12.75" customHeight="1" x14ac:dyDescent="0.35">
      <c r="A504" s="1"/>
      <c r="B504" s="6"/>
      <c r="C504" s="3"/>
      <c r="D504" s="6"/>
    </row>
    <row r="505" spans="1:4" ht="12.75" customHeight="1" x14ac:dyDescent="0.35">
      <c r="A505" s="1"/>
      <c r="B505" s="6"/>
      <c r="C505" s="3"/>
      <c r="D505" s="6"/>
    </row>
    <row r="506" spans="1:4" ht="12.75" customHeight="1" x14ac:dyDescent="0.35">
      <c r="A506" s="1"/>
      <c r="B506" s="6"/>
      <c r="C506" s="3"/>
      <c r="D506" s="6"/>
    </row>
    <row r="507" spans="1:4" ht="12.75" customHeight="1" x14ac:dyDescent="0.35">
      <c r="A507" s="1"/>
      <c r="B507" s="6"/>
      <c r="C507" s="3"/>
      <c r="D507" s="6"/>
    </row>
    <row r="508" spans="1:4" ht="12.75" customHeight="1" x14ac:dyDescent="0.35">
      <c r="A508" s="1"/>
      <c r="B508" s="6"/>
      <c r="C508" s="3"/>
      <c r="D508" s="6"/>
    </row>
    <row r="509" spans="1:4" ht="12.75" customHeight="1" x14ac:dyDescent="0.35">
      <c r="A509" s="1"/>
      <c r="B509" s="6"/>
      <c r="C509" s="3"/>
      <c r="D509" s="6"/>
    </row>
    <row r="510" spans="1:4" ht="12.75" customHeight="1" x14ac:dyDescent="0.35">
      <c r="A510" s="1"/>
      <c r="B510" s="6"/>
      <c r="C510" s="3"/>
      <c r="D510" s="6"/>
    </row>
    <row r="511" spans="1:4" ht="12.75" customHeight="1" x14ac:dyDescent="0.35">
      <c r="A511" s="1"/>
      <c r="B511" s="6"/>
      <c r="C511" s="3"/>
      <c r="D511" s="6"/>
    </row>
    <row r="512" spans="1:4" ht="12.75" customHeight="1" x14ac:dyDescent="0.35">
      <c r="A512" s="1"/>
      <c r="B512" s="6"/>
      <c r="C512" s="3"/>
      <c r="D512" s="6"/>
    </row>
    <row r="513" spans="1:4" ht="12.75" customHeight="1" x14ac:dyDescent="0.35">
      <c r="A513" s="1"/>
      <c r="B513" s="6"/>
      <c r="C513" s="3"/>
      <c r="D513" s="6"/>
    </row>
    <row r="514" spans="1:4" ht="12.75" customHeight="1" x14ac:dyDescent="0.35">
      <c r="A514" s="1"/>
      <c r="B514" s="6"/>
      <c r="C514" s="3"/>
      <c r="D514" s="6"/>
    </row>
    <row r="515" spans="1:4" ht="12.75" customHeight="1" x14ac:dyDescent="0.35">
      <c r="A515" s="1"/>
      <c r="B515" s="6"/>
      <c r="C515" s="3"/>
      <c r="D515" s="6"/>
    </row>
    <row r="516" spans="1:4" ht="12.75" customHeight="1" x14ac:dyDescent="0.35">
      <c r="A516" s="1"/>
      <c r="B516" s="6"/>
      <c r="C516" s="3"/>
      <c r="D516" s="6"/>
    </row>
    <row r="517" spans="1:4" ht="12.75" customHeight="1" x14ac:dyDescent="0.35">
      <c r="A517" s="1"/>
      <c r="B517" s="6"/>
      <c r="C517" s="3"/>
      <c r="D517" s="6"/>
    </row>
    <row r="518" spans="1:4" ht="12.75" customHeight="1" x14ac:dyDescent="0.35">
      <c r="A518" s="1"/>
      <c r="B518" s="6"/>
      <c r="C518" s="3"/>
      <c r="D518" s="6"/>
    </row>
    <row r="519" spans="1:4" ht="12.75" customHeight="1" x14ac:dyDescent="0.35">
      <c r="A519" s="1"/>
      <c r="B519" s="6"/>
      <c r="C519" s="3"/>
      <c r="D519" s="6"/>
    </row>
    <row r="520" spans="1:4" ht="12.75" customHeight="1" x14ac:dyDescent="0.35">
      <c r="A520" s="1"/>
      <c r="B520" s="6"/>
      <c r="C520" s="3"/>
      <c r="D520" s="6"/>
    </row>
    <row r="521" spans="1:4" ht="12.75" customHeight="1" x14ac:dyDescent="0.35">
      <c r="A521" s="1"/>
      <c r="B521" s="6"/>
      <c r="C521" s="3"/>
      <c r="D521" s="6"/>
    </row>
    <row r="522" spans="1:4" ht="12.75" customHeight="1" x14ac:dyDescent="0.35">
      <c r="A522" s="1"/>
      <c r="B522" s="6"/>
      <c r="C522" s="3"/>
      <c r="D522" s="6"/>
    </row>
    <row r="523" spans="1:4" ht="12.75" customHeight="1" x14ac:dyDescent="0.35">
      <c r="A523" s="1"/>
      <c r="B523" s="6"/>
      <c r="C523" s="3"/>
      <c r="D523" s="6"/>
    </row>
    <row r="524" spans="1:4" ht="12.75" customHeight="1" x14ac:dyDescent="0.35">
      <c r="A524" s="1"/>
      <c r="B524" s="6"/>
      <c r="C524" s="3"/>
      <c r="D524" s="6"/>
    </row>
    <row r="525" spans="1:4" ht="12.75" customHeight="1" x14ac:dyDescent="0.35">
      <c r="A525" s="1"/>
      <c r="B525" s="6"/>
      <c r="C525" s="3"/>
      <c r="D525" s="6"/>
    </row>
    <row r="526" spans="1:4" ht="12.75" customHeight="1" x14ac:dyDescent="0.35">
      <c r="A526" s="1"/>
      <c r="B526" s="6"/>
      <c r="C526" s="3"/>
      <c r="D526" s="6"/>
    </row>
    <row r="527" spans="1:4" ht="12.75" customHeight="1" x14ac:dyDescent="0.35">
      <c r="A527" s="1"/>
      <c r="B527" s="6"/>
      <c r="C527" s="3"/>
      <c r="D527" s="6"/>
    </row>
    <row r="528" spans="1:4" ht="12.75" customHeight="1" x14ac:dyDescent="0.35">
      <c r="A528" s="1"/>
      <c r="B528" s="6"/>
      <c r="C528" s="3"/>
      <c r="D528" s="6"/>
    </row>
    <row r="529" spans="1:4" ht="12.75" customHeight="1" x14ac:dyDescent="0.35">
      <c r="A529" s="1"/>
      <c r="B529" s="6"/>
      <c r="C529" s="3"/>
      <c r="D529" s="6"/>
    </row>
    <row r="530" spans="1:4" ht="12.75" customHeight="1" x14ac:dyDescent="0.35">
      <c r="A530" s="1"/>
      <c r="B530" s="6"/>
      <c r="C530" s="3"/>
      <c r="D530" s="6"/>
    </row>
    <row r="531" spans="1:4" ht="12.75" customHeight="1" x14ac:dyDescent="0.35">
      <c r="A531" s="1"/>
      <c r="B531" s="6"/>
      <c r="C531" s="3"/>
      <c r="D531" s="6"/>
    </row>
    <row r="532" spans="1:4" ht="12.75" customHeight="1" x14ac:dyDescent="0.35">
      <c r="A532" s="1"/>
      <c r="B532" s="6"/>
      <c r="C532" s="3"/>
      <c r="D532" s="6"/>
    </row>
    <row r="533" spans="1:4" ht="12.75" customHeight="1" x14ac:dyDescent="0.35">
      <c r="A533" s="1"/>
      <c r="B533" s="6"/>
      <c r="C533" s="3"/>
      <c r="D533" s="6"/>
    </row>
    <row r="534" spans="1:4" ht="12.75" customHeight="1" x14ac:dyDescent="0.35">
      <c r="A534" s="1"/>
      <c r="B534" s="6"/>
      <c r="C534" s="3"/>
      <c r="D534" s="6"/>
    </row>
    <row r="535" spans="1:4" ht="12.75" customHeight="1" x14ac:dyDescent="0.35">
      <c r="A535" s="1"/>
      <c r="B535" s="6"/>
      <c r="C535" s="3"/>
      <c r="D535" s="6"/>
    </row>
    <row r="536" spans="1:4" ht="12.75" customHeight="1" x14ac:dyDescent="0.35">
      <c r="A536" s="1"/>
      <c r="B536" s="6"/>
      <c r="C536" s="3"/>
      <c r="D536" s="6"/>
    </row>
    <row r="537" spans="1:4" ht="12.75" customHeight="1" x14ac:dyDescent="0.35">
      <c r="A537" s="1"/>
      <c r="B537" s="6"/>
      <c r="C537" s="3"/>
      <c r="D537" s="6"/>
    </row>
    <row r="538" spans="1:4" ht="12.75" customHeight="1" x14ac:dyDescent="0.35">
      <c r="A538" s="1"/>
      <c r="B538" s="6"/>
      <c r="C538" s="3"/>
      <c r="D538" s="6"/>
    </row>
    <row r="539" spans="1:4" ht="12.75" customHeight="1" x14ac:dyDescent="0.35">
      <c r="A539" s="1"/>
      <c r="B539" s="6"/>
      <c r="C539" s="3"/>
      <c r="D539" s="6"/>
    </row>
    <row r="540" spans="1:4" ht="12.75" customHeight="1" x14ac:dyDescent="0.35">
      <c r="A540" s="1"/>
      <c r="B540" s="6"/>
      <c r="C540" s="3"/>
      <c r="D540" s="6"/>
    </row>
    <row r="541" spans="1:4" ht="12.75" customHeight="1" x14ac:dyDescent="0.35">
      <c r="A541" s="1"/>
      <c r="B541" s="6"/>
      <c r="C541" s="3"/>
      <c r="D541" s="6"/>
    </row>
    <row r="542" spans="1:4" ht="12.75" customHeight="1" x14ac:dyDescent="0.35">
      <c r="A542" s="1"/>
      <c r="B542" s="6"/>
      <c r="C542" s="3"/>
      <c r="D542" s="6"/>
    </row>
    <row r="543" spans="1:4" ht="12.75" customHeight="1" x14ac:dyDescent="0.35">
      <c r="A543" s="1"/>
      <c r="B543" s="6"/>
      <c r="C543" s="3"/>
      <c r="D543" s="6"/>
    </row>
    <row r="544" spans="1:4" ht="12.75" customHeight="1" x14ac:dyDescent="0.35">
      <c r="A544" s="1"/>
      <c r="B544" s="6"/>
      <c r="C544" s="3"/>
      <c r="D544" s="6"/>
    </row>
    <row r="545" spans="1:4" ht="12.75" customHeight="1" x14ac:dyDescent="0.35">
      <c r="A545" s="1"/>
      <c r="B545" s="6"/>
      <c r="C545" s="3"/>
      <c r="D545" s="6"/>
    </row>
    <row r="546" spans="1:4" ht="12.75" customHeight="1" x14ac:dyDescent="0.35">
      <c r="A546" s="1"/>
      <c r="B546" s="6"/>
      <c r="C546" s="3"/>
      <c r="D546" s="6"/>
    </row>
    <row r="547" spans="1:4" ht="12.75" customHeight="1" x14ac:dyDescent="0.35">
      <c r="A547" s="1"/>
      <c r="B547" s="6"/>
      <c r="C547" s="3"/>
      <c r="D547" s="6"/>
    </row>
    <row r="548" spans="1:4" ht="12.75" customHeight="1" x14ac:dyDescent="0.35">
      <c r="A548" s="1"/>
      <c r="B548" s="6"/>
      <c r="C548" s="3"/>
      <c r="D548" s="6"/>
    </row>
    <row r="549" spans="1:4" ht="12.75" customHeight="1" x14ac:dyDescent="0.35">
      <c r="A549" s="1"/>
      <c r="B549" s="6"/>
      <c r="C549" s="3"/>
      <c r="D549" s="6"/>
    </row>
    <row r="550" spans="1:4" ht="12.75" customHeight="1" x14ac:dyDescent="0.35">
      <c r="A550" s="1"/>
      <c r="B550" s="6"/>
      <c r="C550" s="3"/>
      <c r="D550" s="6"/>
    </row>
    <row r="551" spans="1:4" ht="12.75" customHeight="1" x14ac:dyDescent="0.35">
      <c r="A551" s="1"/>
      <c r="B551" s="6"/>
      <c r="C551" s="3"/>
      <c r="D551" s="6"/>
    </row>
    <row r="552" spans="1:4" ht="12.75" customHeight="1" x14ac:dyDescent="0.35">
      <c r="A552" s="1"/>
      <c r="B552" s="6"/>
      <c r="C552" s="3"/>
      <c r="D552" s="6"/>
    </row>
    <row r="553" spans="1:4" ht="12.75" customHeight="1" x14ac:dyDescent="0.35">
      <c r="A553" s="1"/>
      <c r="B553" s="6"/>
      <c r="C553" s="3"/>
      <c r="D553" s="6"/>
    </row>
    <row r="554" spans="1:4" ht="12.75" customHeight="1" x14ac:dyDescent="0.35">
      <c r="A554" s="1"/>
      <c r="B554" s="6"/>
      <c r="C554" s="3"/>
      <c r="D554" s="6"/>
    </row>
    <row r="555" spans="1:4" ht="12.75" customHeight="1" x14ac:dyDescent="0.35">
      <c r="A555" s="1"/>
      <c r="B555" s="6"/>
      <c r="C555" s="3"/>
      <c r="D555" s="6"/>
    </row>
    <row r="556" spans="1:4" ht="12.75" customHeight="1" x14ac:dyDescent="0.35">
      <c r="A556" s="1"/>
      <c r="B556" s="6"/>
      <c r="C556" s="3"/>
      <c r="D556" s="6"/>
    </row>
    <row r="557" spans="1:4" ht="12.75" customHeight="1" x14ac:dyDescent="0.35">
      <c r="A557" s="1"/>
      <c r="B557" s="6"/>
      <c r="C557" s="3"/>
      <c r="D557" s="6"/>
    </row>
    <row r="558" spans="1:4" ht="12.75" customHeight="1" x14ac:dyDescent="0.35">
      <c r="A558" s="1"/>
      <c r="B558" s="6"/>
      <c r="C558" s="3"/>
      <c r="D558" s="6"/>
    </row>
    <row r="559" spans="1:4" ht="12.75" customHeight="1" x14ac:dyDescent="0.35">
      <c r="A559" s="1"/>
      <c r="B559" s="6"/>
      <c r="C559" s="3"/>
      <c r="D559" s="6"/>
    </row>
    <row r="560" spans="1:4" ht="12.75" customHeight="1" x14ac:dyDescent="0.35">
      <c r="A560" s="1"/>
      <c r="B560" s="6"/>
      <c r="C560" s="3"/>
      <c r="D560" s="6"/>
    </row>
    <row r="561" spans="1:4" ht="12.75" customHeight="1" x14ac:dyDescent="0.35">
      <c r="A561" s="1"/>
      <c r="B561" s="6"/>
      <c r="C561" s="3"/>
      <c r="D561" s="6"/>
    </row>
    <row r="562" spans="1:4" ht="12.75" customHeight="1" x14ac:dyDescent="0.35">
      <c r="A562" s="1"/>
      <c r="B562" s="6"/>
      <c r="C562" s="3"/>
      <c r="D562" s="6"/>
    </row>
    <row r="563" spans="1:4" ht="12.75" customHeight="1" x14ac:dyDescent="0.35">
      <c r="A563" s="1"/>
      <c r="B563" s="6"/>
      <c r="C563" s="3"/>
      <c r="D563" s="6"/>
    </row>
    <row r="564" spans="1:4" ht="12.75" customHeight="1" x14ac:dyDescent="0.35">
      <c r="A564" s="1"/>
      <c r="B564" s="6"/>
      <c r="C564" s="3"/>
      <c r="D564" s="6"/>
    </row>
    <row r="565" spans="1:4" ht="12.75" customHeight="1" x14ac:dyDescent="0.35">
      <c r="A565" s="1"/>
      <c r="B565" s="6"/>
      <c r="C565" s="3"/>
      <c r="D565" s="6"/>
    </row>
    <row r="566" spans="1:4" ht="12.75" customHeight="1" x14ac:dyDescent="0.35">
      <c r="A566" s="1"/>
      <c r="B566" s="6"/>
      <c r="C566" s="3"/>
      <c r="D566" s="6"/>
    </row>
    <row r="567" spans="1:4" ht="12.75" customHeight="1" x14ac:dyDescent="0.35">
      <c r="A567" s="1"/>
      <c r="B567" s="6"/>
      <c r="C567" s="3"/>
      <c r="D567" s="6"/>
    </row>
    <row r="568" spans="1:4" ht="12.75" customHeight="1" x14ac:dyDescent="0.35">
      <c r="A568" s="1"/>
      <c r="B568" s="6"/>
      <c r="C568" s="3"/>
      <c r="D568" s="6"/>
    </row>
    <row r="569" spans="1:4" ht="12.75" customHeight="1" x14ac:dyDescent="0.35">
      <c r="A569" s="1"/>
      <c r="B569" s="6"/>
      <c r="C569" s="3"/>
      <c r="D569" s="6"/>
    </row>
    <row r="570" spans="1:4" ht="12.75" customHeight="1" x14ac:dyDescent="0.35">
      <c r="A570" s="1"/>
      <c r="B570" s="6"/>
      <c r="C570" s="3"/>
      <c r="D570" s="6"/>
    </row>
    <row r="571" spans="1:4" ht="12.75" customHeight="1" x14ac:dyDescent="0.35">
      <c r="A571" s="1"/>
      <c r="B571" s="6"/>
      <c r="C571" s="3"/>
      <c r="D571" s="6"/>
    </row>
    <row r="572" spans="1:4" ht="12.75" customHeight="1" x14ac:dyDescent="0.35">
      <c r="A572" s="1"/>
      <c r="B572" s="6"/>
      <c r="C572" s="3"/>
      <c r="D572" s="6"/>
    </row>
    <row r="573" spans="1:4" ht="12.75" customHeight="1" x14ac:dyDescent="0.35">
      <c r="A573" s="1"/>
      <c r="B573" s="6"/>
      <c r="C573" s="3"/>
      <c r="D573" s="6"/>
    </row>
    <row r="574" spans="1:4" ht="12.75" customHeight="1" x14ac:dyDescent="0.35">
      <c r="A574" s="1"/>
      <c r="B574" s="6"/>
      <c r="C574" s="3"/>
      <c r="D574" s="6"/>
    </row>
    <row r="575" spans="1:4" ht="12.75" customHeight="1" x14ac:dyDescent="0.35">
      <c r="A575" s="1"/>
      <c r="B575" s="6"/>
      <c r="C575" s="3"/>
      <c r="D575" s="6"/>
    </row>
    <row r="576" spans="1:4" ht="12.75" customHeight="1" x14ac:dyDescent="0.35">
      <c r="A576" s="1"/>
      <c r="B576" s="6"/>
      <c r="C576" s="3"/>
      <c r="D576" s="6"/>
    </row>
    <row r="577" spans="1:4" ht="12.75" customHeight="1" x14ac:dyDescent="0.35">
      <c r="A577" s="1"/>
      <c r="B577" s="6"/>
      <c r="C577" s="3"/>
      <c r="D577" s="6"/>
    </row>
    <row r="578" spans="1:4" ht="12.75" customHeight="1" x14ac:dyDescent="0.35">
      <c r="A578" s="1"/>
      <c r="B578" s="6"/>
      <c r="C578" s="3"/>
      <c r="D578" s="6"/>
    </row>
    <row r="579" spans="1:4" ht="12.75" customHeight="1" x14ac:dyDescent="0.35">
      <c r="A579" s="1"/>
      <c r="B579" s="6"/>
      <c r="C579" s="3"/>
      <c r="D579" s="6"/>
    </row>
    <row r="580" spans="1:4" ht="12.75" customHeight="1" x14ac:dyDescent="0.35">
      <c r="A580" s="1"/>
      <c r="B580" s="6"/>
      <c r="C580" s="3"/>
      <c r="D580" s="6"/>
    </row>
    <row r="581" spans="1:4" ht="12.75" customHeight="1" x14ac:dyDescent="0.35">
      <c r="A581" s="1"/>
      <c r="B581" s="6"/>
      <c r="C581" s="3"/>
      <c r="D581" s="6"/>
    </row>
    <row r="582" spans="1:4" ht="12.75" customHeight="1" x14ac:dyDescent="0.35">
      <c r="A582" s="1"/>
      <c r="B582" s="6"/>
      <c r="C582" s="3"/>
      <c r="D582" s="6"/>
    </row>
    <row r="583" spans="1:4" ht="12.75" customHeight="1" x14ac:dyDescent="0.35">
      <c r="A583" s="1"/>
      <c r="B583" s="6"/>
      <c r="C583" s="3"/>
      <c r="D583" s="6"/>
    </row>
    <row r="584" spans="1:4" ht="12.75" customHeight="1" x14ac:dyDescent="0.35">
      <c r="A584" s="1"/>
      <c r="B584" s="6"/>
      <c r="C584" s="3"/>
      <c r="D584" s="6"/>
    </row>
    <row r="585" spans="1:4" ht="12.75" customHeight="1" x14ac:dyDescent="0.35">
      <c r="A585" s="1"/>
      <c r="B585" s="6"/>
      <c r="C585" s="3"/>
      <c r="D585" s="6"/>
    </row>
    <row r="586" spans="1:4" ht="12.75" customHeight="1" x14ac:dyDescent="0.35">
      <c r="A586" s="1"/>
      <c r="B586" s="6"/>
      <c r="C586" s="3"/>
      <c r="D586" s="6"/>
    </row>
    <row r="587" spans="1:4" ht="12.75" customHeight="1" x14ac:dyDescent="0.35">
      <c r="A587" s="1"/>
      <c r="B587" s="6"/>
      <c r="C587" s="3"/>
      <c r="D587" s="6"/>
    </row>
    <row r="588" spans="1:4" ht="12.75" customHeight="1" x14ac:dyDescent="0.35">
      <c r="A588" s="1"/>
      <c r="B588" s="6"/>
      <c r="C588" s="3"/>
      <c r="D588" s="6"/>
    </row>
    <row r="589" spans="1:4" ht="12.75" customHeight="1" x14ac:dyDescent="0.35">
      <c r="A589" s="1"/>
      <c r="B589" s="6"/>
      <c r="C589" s="3"/>
      <c r="D589" s="6"/>
    </row>
    <row r="590" spans="1:4" ht="12.75" customHeight="1" x14ac:dyDescent="0.35">
      <c r="A590" s="1"/>
      <c r="B590" s="6"/>
      <c r="C590" s="3"/>
      <c r="D590" s="6"/>
    </row>
    <row r="591" spans="1:4" ht="12.75" customHeight="1" x14ac:dyDescent="0.35">
      <c r="A591" s="1"/>
      <c r="B591" s="6"/>
      <c r="C591" s="3"/>
      <c r="D591" s="6"/>
    </row>
    <row r="592" spans="1:4" ht="12.75" customHeight="1" x14ac:dyDescent="0.35">
      <c r="A592" s="1"/>
      <c r="B592" s="6"/>
      <c r="C592" s="3"/>
      <c r="D592" s="6"/>
    </row>
    <row r="593" spans="1:4" ht="12.75" customHeight="1" x14ac:dyDescent="0.35">
      <c r="A593" s="1"/>
      <c r="B593" s="6"/>
      <c r="C593" s="3"/>
      <c r="D593" s="6"/>
    </row>
    <row r="594" spans="1:4" ht="12.75" customHeight="1" x14ac:dyDescent="0.35">
      <c r="A594" s="1"/>
      <c r="B594" s="6"/>
      <c r="C594" s="3"/>
      <c r="D594" s="6"/>
    </row>
    <row r="595" spans="1:4" ht="12.75" customHeight="1" x14ac:dyDescent="0.35">
      <c r="A595" s="1"/>
      <c r="B595" s="6"/>
      <c r="C595" s="3"/>
      <c r="D595" s="6"/>
    </row>
    <row r="596" spans="1:4" ht="12.75" customHeight="1" x14ac:dyDescent="0.35">
      <c r="A596" s="1"/>
      <c r="B596" s="6"/>
      <c r="C596" s="3"/>
      <c r="D596" s="6"/>
    </row>
    <row r="597" spans="1:4" ht="12.75" customHeight="1" x14ac:dyDescent="0.35">
      <c r="A597" s="1"/>
      <c r="B597" s="6"/>
      <c r="C597" s="3"/>
      <c r="D597" s="6"/>
    </row>
    <row r="598" spans="1:4" ht="12.75" customHeight="1" x14ac:dyDescent="0.35">
      <c r="A598" s="1"/>
      <c r="B598" s="6"/>
      <c r="C598" s="3"/>
      <c r="D598" s="6"/>
    </row>
    <row r="599" spans="1:4" ht="12.75" customHeight="1" x14ac:dyDescent="0.35">
      <c r="A599" s="1"/>
      <c r="B599" s="6"/>
      <c r="C599" s="3"/>
      <c r="D599" s="6"/>
    </row>
    <row r="600" spans="1:4" ht="12.75" customHeight="1" x14ac:dyDescent="0.35">
      <c r="A600" s="1"/>
      <c r="B600" s="6"/>
      <c r="C600" s="3"/>
      <c r="D600" s="6"/>
    </row>
    <row r="601" spans="1:4" ht="12.75" customHeight="1" x14ac:dyDescent="0.35">
      <c r="A601" s="1"/>
      <c r="B601" s="6"/>
      <c r="C601" s="3"/>
      <c r="D601" s="6"/>
    </row>
    <row r="602" spans="1:4" ht="12.75" customHeight="1" x14ac:dyDescent="0.35">
      <c r="A602" s="1"/>
      <c r="B602" s="6"/>
      <c r="C602" s="3"/>
      <c r="D602" s="6"/>
    </row>
    <row r="603" spans="1:4" ht="12.75" customHeight="1" x14ac:dyDescent="0.35">
      <c r="A603" s="1"/>
      <c r="B603" s="6"/>
      <c r="C603" s="3"/>
      <c r="D603" s="6"/>
    </row>
    <row r="604" spans="1:4" ht="12.75" customHeight="1" x14ac:dyDescent="0.35">
      <c r="A604" s="1"/>
      <c r="B604" s="6"/>
      <c r="C604" s="3"/>
      <c r="D604" s="6"/>
    </row>
    <row r="605" spans="1:4" ht="12.75" customHeight="1" x14ac:dyDescent="0.35">
      <c r="A605" s="1"/>
      <c r="B605" s="6"/>
      <c r="C605" s="3"/>
      <c r="D605" s="6"/>
    </row>
    <row r="606" spans="1:4" ht="12.75" customHeight="1" x14ac:dyDescent="0.35">
      <c r="A606" s="1"/>
      <c r="B606" s="6"/>
      <c r="C606" s="3"/>
      <c r="D606" s="6"/>
    </row>
    <row r="607" spans="1:4" ht="12.75" customHeight="1" x14ac:dyDescent="0.35">
      <c r="A607" s="1"/>
      <c r="B607" s="6"/>
      <c r="C607" s="3"/>
      <c r="D607" s="6"/>
    </row>
    <row r="608" spans="1:4" ht="12.75" customHeight="1" x14ac:dyDescent="0.35">
      <c r="A608" s="1"/>
      <c r="B608" s="6"/>
      <c r="C608" s="3"/>
      <c r="D608" s="6"/>
    </row>
    <row r="609" spans="1:4" ht="12.75" customHeight="1" x14ac:dyDescent="0.35">
      <c r="A609" s="1"/>
      <c r="B609" s="6"/>
      <c r="C609" s="3"/>
      <c r="D609" s="6"/>
    </row>
    <row r="610" spans="1:4" ht="12.75" customHeight="1" x14ac:dyDescent="0.35">
      <c r="A610" s="1"/>
      <c r="B610" s="6"/>
      <c r="C610" s="3"/>
      <c r="D610" s="6"/>
    </row>
    <row r="611" spans="1:4" ht="12.75" customHeight="1" x14ac:dyDescent="0.35">
      <c r="A611" s="1"/>
      <c r="B611" s="6"/>
      <c r="C611" s="3"/>
      <c r="D611" s="6"/>
    </row>
    <row r="612" spans="1:4" ht="12.75" customHeight="1" x14ac:dyDescent="0.35">
      <c r="A612" s="1"/>
      <c r="B612" s="6"/>
      <c r="C612" s="3"/>
      <c r="D612" s="6"/>
    </row>
    <row r="613" spans="1:4" ht="12.75" customHeight="1" x14ac:dyDescent="0.35">
      <c r="A613" s="1"/>
      <c r="B613" s="6"/>
      <c r="C613" s="3"/>
      <c r="D613" s="6"/>
    </row>
    <row r="614" spans="1:4" ht="12.75" customHeight="1" x14ac:dyDescent="0.35">
      <c r="A614" s="1"/>
      <c r="B614" s="6"/>
      <c r="C614" s="3"/>
      <c r="D614" s="6"/>
    </row>
    <row r="615" spans="1:4" ht="12.75" customHeight="1" x14ac:dyDescent="0.35">
      <c r="A615" s="1"/>
      <c r="B615" s="6"/>
      <c r="C615" s="3"/>
      <c r="D615" s="6"/>
    </row>
    <row r="616" spans="1:4" ht="12.75" customHeight="1" x14ac:dyDescent="0.35">
      <c r="A616" s="1"/>
      <c r="B616" s="6"/>
      <c r="C616" s="3"/>
      <c r="D616" s="6"/>
    </row>
    <row r="617" spans="1:4" ht="12.75" customHeight="1" x14ac:dyDescent="0.35">
      <c r="A617" s="1"/>
      <c r="B617" s="6"/>
      <c r="C617" s="3"/>
      <c r="D617" s="6"/>
    </row>
    <row r="618" spans="1:4" ht="12.75" customHeight="1" x14ac:dyDescent="0.35">
      <c r="A618" s="1"/>
      <c r="B618" s="6"/>
      <c r="C618" s="3"/>
      <c r="D618" s="6"/>
    </row>
    <row r="619" spans="1:4" ht="12.75" customHeight="1" x14ac:dyDescent="0.35">
      <c r="A619" s="1"/>
      <c r="B619" s="6"/>
      <c r="C619" s="3"/>
      <c r="D619" s="6"/>
    </row>
    <row r="620" spans="1:4" ht="12.75" customHeight="1" x14ac:dyDescent="0.35">
      <c r="A620" s="1"/>
      <c r="B620" s="6"/>
      <c r="C620" s="3"/>
      <c r="D620" s="6"/>
    </row>
    <row r="621" spans="1:4" ht="12.75" customHeight="1" x14ac:dyDescent="0.35">
      <c r="A621" s="1"/>
      <c r="B621" s="6"/>
      <c r="C621" s="3"/>
      <c r="D621" s="6"/>
    </row>
    <row r="622" spans="1:4" ht="12.75" customHeight="1" x14ac:dyDescent="0.35">
      <c r="A622" s="1"/>
      <c r="B622" s="6"/>
      <c r="C622" s="3"/>
      <c r="D622" s="6"/>
    </row>
    <row r="623" spans="1:4" ht="12.75" customHeight="1" x14ac:dyDescent="0.35">
      <c r="A623" s="1"/>
      <c r="B623" s="6"/>
      <c r="C623" s="3"/>
      <c r="D623" s="6"/>
    </row>
    <row r="624" spans="1:4" ht="12.75" customHeight="1" x14ac:dyDescent="0.35">
      <c r="A624" s="1"/>
      <c r="B624" s="6"/>
      <c r="C624" s="3"/>
      <c r="D624" s="6"/>
    </row>
    <row r="625" spans="1:4" ht="12.75" customHeight="1" x14ac:dyDescent="0.35">
      <c r="A625" s="1"/>
      <c r="B625" s="6"/>
      <c r="C625" s="3"/>
      <c r="D625" s="6"/>
    </row>
    <row r="626" spans="1:4" ht="12.75" customHeight="1" x14ac:dyDescent="0.35">
      <c r="A626" s="1"/>
      <c r="B626" s="6"/>
      <c r="C626" s="3"/>
      <c r="D626" s="6"/>
    </row>
    <row r="627" spans="1:4" ht="12.75" customHeight="1" x14ac:dyDescent="0.35">
      <c r="A627" s="1"/>
      <c r="B627" s="6"/>
      <c r="C627" s="3"/>
      <c r="D627" s="6"/>
    </row>
    <row r="628" spans="1:4" ht="12.75" customHeight="1" x14ac:dyDescent="0.35">
      <c r="A628" s="1"/>
      <c r="B628" s="6"/>
      <c r="C628" s="3"/>
      <c r="D628" s="6"/>
    </row>
    <row r="629" spans="1:4" ht="12.75" customHeight="1" x14ac:dyDescent="0.35">
      <c r="A629" s="1"/>
      <c r="B629" s="6"/>
      <c r="C629" s="3"/>
      <c r="D629" s="6"/>
    </row>
    <row r="630" spans="1:4" ht="12.75" customHeight="1" x14ac:dyDescent="0.35">
      <c r="A630" s="1"/>
      <c r="B630" s="6"/>
      <c r="C630" s="3"/>
      <c r="D630" s="6"/>
    </row>
    <row r="631" spans="1:4" ht="12.75" customHeight="1" x14ac:dyDescent="0.35">
      <c r="A631" s="1"/>
      <c r="B631" s="6"/>
      <c r="C631" s="3"/>
      <c r="D631" s="6"/>
    </row>
    <row r="632" spans="1:4" ht="12.75" customHeight="1" x14ac:dyDescent="0.35">
      <c r="A632" s="1"/>
      <c r="B632" s="6"/>
      <c r="C632" s="3"/>
      <c r="D632" s="6"/>
    </row>
    <row r="633" spans="1:4" ht="12.75" customHeight="1" x14ac:dyDescent="0.35">
      <c r="A633" s="1"/>
      <c r="B633" s="6"/>
      <c r="C633" s="3"/>
      <c r="D633" s="6"/>
    </row>
    <row r="634" spans="1:4" ht="12.75" customHeight="1" x14ac:dyDescent="0.35">
      <c r="A634" s="1"/>
      <c r="B634" s="6"/>
      <c r="C634" s="3"/>
      <c r="D634" s="6"/>
    </row>
    <row r="635" spans="1:4" ht="12.75" customHeight="1" x14ac:dyDescent="0.35">
      <c r="A635" s="1"/>
      <c r="B635" s="6"/>
      <c r="C635" s="3"/>
      <c r="D635" s="6"/>
    </row>
    <row r="636" spans="1:4" ht="12.75" customHeight="1" x14ac:dyDescent="0.35">
      <c r="A636" s="1"/>
      <c r="B636" s="6"/>
      <c r="C636" s="3"/>
      <c r="D636" s="6"/>
    </row>
    <row r="637" spans="1:4" ht="12.75" customHeight="1" x14ac:dyDescent="0.35">
      <c r="A637" s="1"/>
      <c r="B637" s="6"/>
      <c r="C637" s="3"/>
      <c r="D637" s="6"/>
    </row>
    <row r="638" spans="1:4" ht="12.75" customHeight="1" x14ac:dyDescent="0.35">
      <c r="A638" s="1"/>
      <c r="B638" s="6"/>
      <c r="C638" s="3"/>
      <c r="D638" s="6"/>
    </row>
    <row r="639" spans="1:4" ht="12.75" customHeight="1" x14ac:dyDescent="0.35">
      <c r="A639" s="1"/>
      <c r="B639" s="6"/>
      <c r="C639" s="3"/>
      <c r="D639" s="6"/>
    </row>
    <row r="640" spans="1:4" ht="12.75" customHeight="1" x14ac:dyDescent="0.35">
      <c r="A640" s="1"/>
      <c r="B640" s="6"/>
      <c r="C640" s="3"/>
      <c r="D640" s="6"/>
    </row>
    <row r="641" spans="1:4" ht="12.75" customHeight="1" x14ac:dyDescent="0.35">
      <c r="A641" s="1"/>
      <c r="B641" s="6"/>
      <c r="C641" s="3"/>
      <c r="D641" s="6"/>
    </row>
    <row r="642" spans="1:4" ht="12.75" customHeight="1" x14ac:dyDescent="0.35">
      <c r="A642" s="1"/>
      <c r="B642" s="6"/>
      <c r="C642" s="3"/>
      <c r="D642" s="6"/>
    </row>
    <row r="643" spans="1:4" ht="12.75" customHeight="1" x14ac:dyDescent="0.35">
      <c r="A643" s="1"/>
      <c r="B643" s="6"/>
      <c r="C643" s="3"/>
      <c r="D643" s="6"/>
    </row>
    <row r="644" spans="1:4" ht="12.75" customHeight="1" x14ac:dyDescent="0.35">
      <c r="A644" s="1"/>
      <c r="B644" s="6"/>
      <c r="C644" s="3"/>
      <c r="D644" s="6"/>
    </row>
    <row r="645" spans="1:4" ht="12.75" customHeight="1" x14ac:dyDescent="0.35">
      <c r="A645" s="1"/>
      <c r="B645" s="6"/>
      <c r="C645" s="3"/>
      <c r="D645" s="6"/>
    </row>
    <row r="646" spans="1:4" ht="12.75" customHeight="1" x14ac:dyDescent="0.35">
      <c r="A646" s="1"/>
      <c r="B646" s="6"/>
      <c r="C646" s="3"/>
      <c r="D646" s="6"/>
    </row>
    <row r="647" spans="1:4" ht="12.75" customHeight="1" x14ac:dyDescent="0.35">
      <c r="A647" s="1"/>
      <c r="B647" s="6"/>
      <c r="C647" s="3"/>
      <c r="D647" s="6"/>
    </row>
    <row r="648" spans="1:4" ht="12.75" customHeight="1" x14ac:dyDescent="0.35">
      <c r="A648" s="1"/>
      <c r="B648" s="6"/>
      <c r="C648" s="3"/>
      <c r="D648" s="6"/>
    </row>
    <row r="649" spans="1:4" ht="12.75" customHeight="1" x14ac:dyDescent="0.35">
      <c r="A649" s="1"/>
      <c r="B649" s="6"/>
      <c r="C649" s="3"/>
      <c r="D649" s="6"/>
    </row>
    <row r="650" spans="1:4" ht="12.75" customHeight="1" x14ac:dyDescent="0.35">
      <c r="A650" s="1"/>
      <c r="B650" s="6"/>
      <c r="C650" s="3"/>
      <c r="D650" s="6"/>
    </row>
    <row r="651" spans="1:4" ht="12.75" customHeight="1" x14ac:dyDescent="0.35">
      <c r="A651" s="1"/>
      <c r="B651" s="6"/>
      <c r="C651" s="3"/>
      <c r="D651" s="6"/>
    </row>
    <row r="652" spans="1:4" ht="12.75" customHeight="1" x14ac:dyDescent="0.35">
      <c r="A652" s="1"/>
      <c r="B652" s="6"/>
      <c r="C652" s="3"/>
      <c r="D652" s="6"/>
    </row>
    <row r="653" spans="1:4" ht="12.75" customHeight="1" x14ac:dyDescent="0.35">
      <c r="A653" s="1"/>
      <c r="B653" s="6"/>
      <c r="C653" s="3"/>
      <c r="D653" s="6"/>
    </row>
    <row r="654" spans="1:4" ht="12.75" customHeight="1" x14ac:dyDescent="0.35">
      <c r="A654" s="1"/>
      <c r="B654" s="6"/>
      <c r="C654" s="3"/>
      <c r="D654" s="6"/>
    </row>
    <row r="655" spans="1:4" ht="12.75" customHeight="1" x14ac:dyDescent="0.35">
      <c r="A655" s="1"/>
      <c r="B655" s="6"/>
      <c r="C655" s="3"/>
      <c r="D655" s="6"/>
    </row>
    <row r="656" spans="1:4" ht="12.75" customHeight="1" x14ac:dyDescent="0.35">
      <c r="A656" s="1"/>
      <c r="B656" s="6"/>
      <c r="C656" s="3"/>
      <c r="D656" s="6"/>
    </row>
    <row r="657" spans="1:4" ht="12.75" customHeight="1" x14ac:dyDescent="0.35">
      <c r="A657" s="1"/>
      <c r="B657" s="6"/>
      <c r="C657" s="3"/>
      <c r="D657" s="6"/>
    </row>
    <row r="658" spans="1:4" ht="12.75" customHeight="1" x14ac:dyDescent="0.35">
      <c r="A658" s="1"/>
      <c r="B658" s="6"/>
      <c r="C658" s="3"/>
      <c r="D658" s="6"/>
    </row>
    <row r="659" spans="1:4" ht="12.75" customHeight="1" x14ac:dyDescent="0.35">
      <c r="A659" s="1"/>
      <c r="B659" s="6"/>
      <c r="C659" s="3"/>
      <c r="D659" s="6"/>
    </row>
    <row r="660" spans="1:4" ht="12.75" customHeight="1" x14ac:dyDescent="0.35">
      <c r="A660" s="1"/>
      <c r="B660" s="6"/>
      <c r="C660" s="3"/>
      <c r="D660" s="6"/>
    </row>
    <row r="661" spans="1:4" ht="12.75" customHeight="1" x14ac:dyDescent="0.35">
      <c r="A661" s="1"/>
      <c r="B661" s="6"/>
      <c r="C661" s="3"/>
      <c r="D661" s="6"/>
    </row>
    <row r="662" spans="1:4" ht="12.75" customHeight="1" x14ac:dyDescent="0.35">
      <c r="A662" s="1"/>
      <c r="B662" s="6"/>
      <c r="C662" s="3"/>
      <c r="D662" s="6"/>
    </row>
    <row r="663" spans="1:4" ht="12.75" customHeight="1" x14ac:dyDescent="0.35">
      <c r="A663" s="1"/>
      <c r="B663" s="6"/>
      <c r="C663" s="3"/>
      <c r="D663" s="6"/>
    </row>
    <row r="664" spans="1:4" ht="12.75" customHeight="1" x14ac:dyDescent="0.35">
      <c r="A664" s="1"/>
      <c r="B664" s="6"/>
      <c r="C664" s="3"/>
      <c r="D664" s="6"/>
    </row>
    <row r="665" spans="1:4" ht="12.75" customHeight="1" x14ac:dyDescent="0.35">
      <c r="A665" s="1"/>
      <c r="B665" s="6"/>
      <c r="C665" s="3"/>
      <c r="D665" s="6"/>
    </row>
    <row r="666" spans="1:4" ht="12.75" customHeight="1" x14ac:dyDescent="0.35">
      <c r="A666" s="1"/>
      <c r="B666" s="6"/>
      <c r="C666" s="3"/>
      <c r="D666" s="6"/>
    </row>
    <row r="667" spans="1:4" ht="12.75" customHeight="1" x14ac:dyDescent="0.35">
      <c r="A667" s="1"/>
      <c r="B667" s="6"/>
      <c r="C667" s="3"/>
      <c r="D667" s="6"/>
    </row>
    <row r="668" spans="1:4" ht="12.75" customHeight="1" x14ac:dyDescent="0.35">
      <c r="A668" s="1"/>
      <c r="B668" s="6"/>
      <c r="C668" s="3"/>
      <c r="D668" s="6"/>
    </row>
    <row r="669" spans="1:4" ht="12.75" customHeight="1" x14ac:dyDescent="0.35">
      <c r="A669" s="1"/>
      <c r="B669" s="6"/>
      <c r="C669" s="3"/>
      <c r="D669" s="6"/>
    </row>
    <row r="670" spans="1:4" ht="12.75" customHeight="1" x14ac:dyDescent="0.35">
      <c r="A670" s="1"/>
      <c r="B670" s="6"/>
      <c r="C670" s="3"/>
      <c r="D670" s="6"/>
    </row>
    <row r="671" spans="1:4" ht="12.75" customHeight="1" x14ac:dyDescent="0.35">
      <c r="A671" s="1"/>
      <c r="B671" s="6"/>
      <c r="C671" s="3"/>
      <c r="D671" s="6"/>
    </row>
    <row r="672" spans="1:4" ht="12.75" customHeight="1" x14ac:dyDescent="0.35">
      <c r="A672" s="1"/>
      <c r="B672" s="6"/>
      <c r="C672" s="3"/>
      <c r="D672" s="6"/>
    </row>
    <row r="673" spans="1:4" ht="12.75" customHeight="1" x14ac:dyDescent="0.35">
      <c r="A673" s="1"/>
      <c r="B673" s="6"/>
      <c r="C673" s="3"/>
      <c r="D673" s="6"/>
    </row>
    <row r="674" spans="1:4" ht="12.75" customHeight="1" x14ac:dyDescent="0.35">
      <c r="A674" s="1"/>
      <c r="B674" s="6"/>
      <c r="C674" s="3"/>
      <c r="D674" s="6"/>
    </row>
    <row r="675" spans="1:4" ht="12.75" customHeight="1" x14ac:dyDescent="0.35">
      <c r="A675" s="1"/>
      <c r="B675" s="6"/>
      <c r="C675" s="3"/>
      <c r="D675" s="6"/>
    </row>
    <row r="676" spans="1:4" ht="12.75" customHeight="1" x14ac:dyDescent="0.35">
      <c r="A676" s="1"/>
      <c r="B676" s="6"/>
      <c r="C676" s="3"/>
      <c r="D676" s="6"/>
    </row>
    <row r="677" spans="1:4" ht="12.75" customHeight="1" x14ac:dyDescent="0.35">
      <c r="A677" s="1"/>
      <c r="B677" s="6"/>
      <c r="C677" s="3"/>
      <c r="D677" s="6"/>
    </row>
    <row r="678" spans="1:4" ht="12.75" customHeight="1" x14ac:dyDescent="0.35">
      <c r="A678" s="1"/>
      <c r="B678" s="6"/>
      <c r="C678" s="3"/>
      <c r="D678" s="6"/>
    </row>
    <row r="679" spans="1:4" ht="12.75" customHeight="1" x14ac:dyDescent="0.35">
      <c r="A679" s="1"/>
      <c r="B679" s="6"/>
      <c r="C679" s="3"/>
      <c r="D679" s="6"/>
    </row>
    <row r="680" spans="1:4" ht="12.75" customHeight="1" x14ac:dyDescent="0.35">
      <c r="A680" s="1"/>
      <c r="B680" s="6"/>
      <c r="C680" s="3"/>
      <c r="D680" s="6"/>
    </row>
    <row r="681" spans="1:4" ht="12.75" customHeight="1" x14ac:dyDescent="0.35">
      <c r="A681" s="1"/>
      <c r="B681" s="6"/>
      <c r="C681" s="3"/>
      <c r="D681" s="6"/>
    </row>
    <row r="682" spans="1:4" ht="12.75" customHeight="1" x14ac:dyDescent="0.35">
      <c r="A682" s="1"/>
      <c r="B682" s="6"/>
      <c r="C682" s="3"/>
      <c r="D682" s="6"/>
    </row>
    <row r="683" spans="1:4" ht="12.75" customHeight="1" x14ac:dyDescent="0.35">
      <c r="A683" s="1"/>
      <c r="B683" s="6"/>
      <c r="C683" s="3"/>
      <c r="D683" s="6"/>
    </row>
    <row r="684" spans="1:4" ht="12.75" customHeight="1" x14ac:dyDescent="0.35">
      <c r="A684" s="1"/>
      <c r="B684" s="6"/>
      <c r="C684" s="3"/>
      <c r="D684" s="6"/>
    </row>
    <row r="685" spans="1:4" ht="12.75" customHeight="1" x14ac:dyDescent="0.35">
      <c r="A685" s="1"/>
      <c r="B685" s="6"/>
      <c r="C685" s="3"/>
      <c r="D685" s="6"/>
    </row>
    <row r="686" spans="1:4" ht="12.75" customHeight="1" x14ac:dyDescent="0.35">
      <c r="A686" s="1"/>
      <c r="B686" s="6"/>
      <c r="C686" s="3"/>
      <c r="D686" s="6"/>
    </row>
    <row r="687" spans="1:4" ht="12.75" customHeight="1" x14ac:dyDescent="0.35">
      <c r="A687" s="1"/>
      <c r="B687" s="6"/>
      <c r="C687" s="3"/>
      <c r="D687" s="6"/>
    </row>
    <row r="688" spans="1:4" ht="12.75" customHeight="1" x14ac:dyDescent="0.35">
      <c r="A688" s="1"/>
      <c r="B688" s="6"/>
      <c r="C688" s="3"/>
      <c r="D688" s="6"/>
    </row>
    <row r="689" spans="1:4" ht="12.75" customHeight="1" x14ac:dyDescent="0.35">
      <c r="A689" s="1"/>
      <c r="B689" s="6"/>
      <c r="C689" s="3"/>
      <c r="D689" s="6"/>
    </row>
    <row r="690" spans="1:4" ht="12.75" customHeight="1" x14ac:dyDescent="0.35">
      <c r="A690" s="1"/>
      <c r="B690" s="6"/>
      <c r="C690" s="3"/>
      <c r="D690" s="6"/>
    </row>
    <row r="691" spans="1:4" ht="12.75" customHeight="1" x14ac:dyDescent="0.35">
      <c r="A691" s="1"/>
      <c r="B691" s="6"/>
      <c r="C691" s="3"/>
      <c r="D691" s="6"/>
    </row>
    <row r="692" spans="1:4" ht="12.75" customHeight="1" x14ac:dyDescent="0.35">
      <c r="A692" s="1"/>
      <c r="B692" s="6"/>
      <c r="C692" s="3"/>
      <c r="D692" s="6"/>
    </row>
    <row r="693" spans="1:4" ht="12.75" customHeight="1" x14ac:dyDescent="0.35">
      <c r="A693" s="1"/>
      <c r="B693" s="6"/>
      <c r="C693" s="3"/>
      <c r="D693" s="6"/>
    </row>
    <row r="694" spans="1:4" ht="12.75" customHeight="1" x14ac:dyDescent="0.35">
      <c r="A694" s="1"/>
      <c r="B694" s="6"/>
      <c r="C694" s="3"/>
      <c r="D694" s="6"/>
    </row>
    <row r="695" spans="1:4" ht="12.75" customHeight="1" x14ac:dyDescent="0.35">
      <c r="A695" s="1"/>
      <c r="B695" s="6"/>
      <c r="C695" s="3"/>
      <c r="D695" s="6"/>
    </row>
    <row r="696" spans="1:4" ht="12.75" customHeight="1" x14ac:dyDescent="0.35">
      <c r="A696" s="1"/>
      <c r="B696" s="6"/>
      <c r="C696" s="3"/>
      <c r="D696" s="6"/>
    </row>
    <row r="697" spans="1:4" ht="12.75" customHeight="1" x14ac:dyDescent="0.35">
      <c r="A697" s="1"/>
      <c r="B697" s="6"/>
      <c r="C697" s="3"/>
      <c r="D697" s="6"/>
    </row>
    <row r="698" spans="1:4" ht="12.75" customHeight="1" x14ac:dyDescent="0.35">
      <c r="A698" s="1"/>
      <c r="B698" s="6"/>
      <c r="C698" s="3"/>
      <c r="D698" s="6"/>
    </row>
    <row r="699" spans="1:4" ht="12.75" customHeight="1" x14ac:dyDescent="0.35">
      <c r="A699" s="1"/>
      <c r="B699" s="6"/>
      <c r="C699" s="3"/>
      <c r="D699" s="6"/>
    </row>
    <row r="700" spans="1:4" ht="12.75" customHeight="1" x14ac:dyDescent="0.35">
      <c r="A700" s="1"/>
      <c r="B700" s="6"/>
      <c r="C700" s="3"/>
      <c r="D700" s="6"/>
    </row>
    <row r="701" spans="1:4" ht="12.75" customHeight="1" x14ac:dyDescent="0.35">
      <c r="A701" s="1"/>
      <c r="B701" s="6"/>
      <c r="C701" s="3"/>
      <c r="D701" s="6"/>
    </row>
    <row r="702" spans="1:4" ht="12.75" customHeight="1" x14ac:dyDescent="0.35">
      <c r="A702" s="1"/>
      <c r="B702" s="6"/>
      <c r="C702" s="3"/>
      <c r="D702" s="6"/>
    </row>
    <row r="703" spans="1:4" ht="12.75" customHeight="1" x14ac:dyDescent="0.35">
      <c r="A703" s="1"/>
      <c r="B703" s="6"/>
      <c r="C703" s="3"/>
      <c r="D703" s="6"/>
    </row>
    <row r="704" spans="1:4" ht="12.75" customHeight="1" x14ac:dyDescent="0.35">
      <c r="A704" s="1"/>
      <c r="B704" s="6"/>
      <c r="C704" s="3"/>
      <c r="D704" s="6"/>
    </row>
    <row r="705" spans="1:4" ht="12.75" customHeight="1" x14ac:dyDescent="0.35">
      <c r="A705" s="1"/>
      <c r="B705" s="6"/>
      <c r="C705" s="3"/>
      <c r="D705" s="6"/>
    </row>
    <row r="706" spans="1:4" ht="12.75" customHeight="1" x14ac:dyDescent="0.35">
      <c r="A706" s="1"/>
      <c r="B706" s="6"/>
      <c r="C706" s="3"/>
      <c r="D706" s="6"/>
    </row>
    <row r="707" spans="1:4" ht="12.75" customHeight="1" x14ac:dyDescent="0.35">
      <c r="A707" s="1"/>
      <c r="B707" s="6"/>
      <c r="C707" s="3"/>
      <c r="D707" s="6"/>
    </row>
    <row r="708" spans="1:4" ht="12.75" customHeight="1" x14ac:dyDescent="0.35">
      <c r="A708" s="1"/>
      <c r="B708" s="6"/>
      <c r="C708" s="3"/>
      <c r="D708" s="6"/>
    </row>
    <row r="709" spans="1:4" ht="12.75" customHeight="1" x14ac:dyDescent="0.35">
      <c r="A709" s="1"/>
      <c r="B709" s="6"/>
      <c r="C709" s="3"/>
      <c r="D709" s="6"/>
    </row>
    <row r="710" spans="1:4" ht="12.75" customHeight="1" x14ac:dyDescent="0.35">
      <c r="A710" s="1"/>
      <c r="B710" s="6"/>
      <c r="C710" s="3"/>
      <c r="D710" s="6"/>
    </row>
    <row r="711" spans="1:4" ht="12.75" customHeight="1" x14ac:dyDescent="0.35">
      <c r="A711" s="1"/>
      <c r="B711" s="6"/>
      <c r="C711" s="3"/>
      <c r="D711" s="6"/>
    </row>
    <row r="712" spans="1:4" ht="12.75" customHeight="1" x14ac:dyDescent="0.35">
      <c r="A712" s="1"/>
      <c r="B712" s="6"/>
      <c r="C712" s="3"/>
      <c r="D712" s="6"/>
    </row>
    <row r="713" spans="1:4" ht="12.75" customHeight="1" x14ac:dyDescent="0.35">
      <c r="A713" s="1"/>
      <c r="B713" s="6"/>
      <c r="C713" s="3"/>
      <c r="D713" s="6"/>
    </row>
    <row r="714" spans="1:4" ht="12.75" customHeight="1" x14ac:dyDescent="0.35">
      <c r="A714" s="1"/>
      <c r="B714" s="6"/>
      <c r="C714" s="3"/>
      <c r="D714" s="6"/>
    </row>
    <row r="715" spans="1:4" ht="12.75" customHeight="1" x14ac:dyDescent="0.35">
      <c r="A715" s="1"/>
      <c r="B715" s="6"/>
      <c r="C715" s="3"/>
      <c r="D715" s="6"/>
    </row>
    <row r="716" spans="1:4" ht="12.75" customHeight="1" x14ac:dyDescent="0.35">
      <c r="A716" s="1"/>
      <c r="B716" s="6"/>
      <c r="C716" s="3"/>
      <c r="D716" s="6"/>
    </row>
    <row r="717" spans="1:4" ht="12.75" customHeight="1" x14ac:dyDescent="0.35">
      <c r="A717" s="1"/>
      <c r="B717" s="6"/>
      <c r="C717" s="3"/>
      <c r="D717" s="6"/>
    </row>
    <row r="718" spans="1:4" ht="12.75" customHeight="1" x14ac:dyDescent="0.35">
      <c r="A718" s="1"/>
      <c r="B718" s="6"/>
      <c r="C718" s="3"/>
      <c r="D718" s="6"/>
    </row>
    <row r="719" spans="1:4" ht="12.75" customHeight="1" x14ac:dyDescent="0.35">
      <c r="A719" s="1"/>
      <c r="B719" s="6"/>
      <c r="C719" s="3"/>
      <c r="D719" s="6"/>
    </row>
    <row r="720" spans="1:4" ht="12.75" customHeight="1" x14ac:dyDescent="0.35">
      <c r="A720" s="1"/>
      <c r="B720" s="6"/>
      <c r="C720" s="3"/>
      <c r="D720" s="6"/>
    </row>
    <row r="721" spans="1:4" ht="12.75" customHeight="1" x14ac:dyDescent="0.35">
      <c r="A721" s="1"/>
      <c r="B721" s="6"/>
      <c r="C721" s="3"/>
      <c r="D721" s="6"/>
    </row>
    <row r="722" spans="1:4" ht="12.75" customHeight="1" x14ac:dyDescent="0.35">
      <c r="A722" s="1"/>
      <c r="B722" s="6"/>
      <c r="C722" s="3"/>
      <c r="D722" s="6"/>
    </row>
    <row r="723" spans="1:4" ht="12.75" customHeight="1" x14ac:dyDescent="0.35">
      <c r="A723" s="1"/>
      <c r="B723" s="6"/>
      <c r="C723" s="3"/>
      <c r="D723" s="6"/>
    </row>
    <row r="724" spans="1:4" ht="12.75" customHeight="1" x14ac:dyDescent="0.35">
      <c r="A724" s="1"/>
      <c r="B724" s="6"/>
      <c r="C724" s="3"/>
      <c r="D724" s="6"/>
    </row>
    <row r="725" spans="1:4" ht="12.75" customHeight="1" x14ac:dyDescent="0.35">
      <c r="A725" s="1"/>
      <c r="B725" s="6"/>
      <c r="C725" s="3"/>
      <c r="D725" s="6"/>
    </row>
    <row r="726" spans="1:4" ht="12.75" customHeight="1" x14ac:dyDescent="0.35">
      <c r="A726" s="1"/>
      <c r="B726" s="6"/>
      <c r="C726" s="3"/>
      <c r="D726" s="6"/>
    </row>
    <row r="727" spans="1:4" ht="12.75" customHeight="1" x14ac:dyDescent="0.35">
      <c r="A727" s="1"/>
      <c r="B727" s="6"/>
      <c r="C727" s="3"/>
      <c r="D727" s="6"/>
    </row>
    <row r="728" spans="1:4" ht="12.75" customHeight="1" x14ac:dyDescent="0.35">
      <c r="A728" s="1"/>
      <c r="B728" s="6"/>
      <c r="C728" s="3"/>
      <c r="D728" s="6"/>
    </row>
    <row r="729" spans="1:4" ht="12.75" customHeight="1" x14ac:dyDescent="0.35">
      <c r="A729" s="1"/>
      <c r="B729" s="6"/>
      <c r="C729" s="3"/>
      <c r="D729" s="6"/>
    </row>
    <row r="730" spans="1:4" ht="12.75" customHeight="1" x14ac:dyDescent="0.35">
      <c r="A730" s="1"/>
      <c r="B730" s="6"/>
      <c r="C730" s="3"/>
      <c r="D730" s="6"/>
    </row>
    <row r="731" spans="1:4" ht="12.75" customHeight="1" x14ac:dyDescent="0.35">
      <c r="A731" s="1"/>
      <c r="B731" s="6"/>
      <c r="C731" s="3"/>
      <c r="D731" s="6"/>
    </row>
    <row r="732" spans="1:4" ht="12.75" customHeight="1" x14ac:dyDescent="0.35">
      <c r="A732" s="1"/>
      <c r="B732" s="6"/>
      <c r="C732" s="3"/>
      <c r="D732" s="6"/>
    </row>
    <row r="733" spans="1:4" ht="12.75" customHeight="1" x14ac:dyDescent="0.35">
      <c r="A733" s="1"/>
      <c r="B733" s="6"/>
      <c r="C733" s="3"/>
      <c r="D733" s="6"/>
    </row>
    <row r="734" spans="1:4" ht="12.75" customHeight="1" x14ac:dyDescent="0.35">
      <c r="A734" s="1"/>
      <c r="B734" s="6"/>
      <c r="C734" s="3"/>
      <c r="D734" s="6"/>
    </row>
    <row r="735" spans="1:4" ht="12.75" customHeight="1" x14ac:dyDescent="0.35">
      <c r="A735" s="1"/>
      <c r="B735" s="6"/>
      <c r="C735" s="3"/>
      <c r="D735" s="6"/>
    </row>
    <row r="736" spans="1:4" ht="12.75" customHeight="1" x14ac:dyDescent="0.35">
      <c r="A736" s="1"/>
      <c r="B736" s="6"/>
      <c r="C736" s="3"/>
      <c r="D736" s="6"/>
    </row>
    <row r="737" spans="1:4" ht="12.75" customHeight="1" x14ac:dyDescent="0.35">
      <c r="A737" s="1"/>
      <c r="B737" s="6"/>
      <c r="C737" s="3"/>
      <c r="D737" s="6"/>
    </row>
    <row r="738" spans="1:4" ht="12.75" customHeight="1" x14ac:dyDescent="0.35">
      <c r="A738" s="1"/>
      <c r="B738" s="6"/>
      <c r="C738" s="3"/>
      <c r="D738" s="6"/>
    </row>
    <row r="739" spans="1:4" ht="12.75" customHeight="1" x14ac:dyDescent="0.35">
      <c r="A739" s="1"/>
      <c r="B739" s="6"/>
      <c r="C739" s="3"/>
      <c r="D739" s="6"/>
    </row>
    <row r="740" spans="1:4" ht="12.75" customHeight="1" x14ac:dyDescent="0.35">
      <c r="A740" s="1"/>
      <c r="B740" s="6"/>
      <c r="C740" s="3"/>
      <c r="D740" s="6"/>
    </row>
    <row r="741" spans="1:4" ht="12.75" customHeight="1" x14ac:dyDescent="0.35">
      <c r="A741" s="1"/>
      <c r="B741" s="6"/>
      <c r="C741" s="3"/>
      <c r="D741" s="6"/>
    </row>
    <row r="742" spans="1:4" ht="12.75" customHeight="1" x14ac:dyDescent="0.35">
      <c r="A742" s="1"/>
      <c r="B742" s="6"/>
      <c r="C742" s="3"/>
      <c r="D742" s="6"/>
    </row>
    <row r="743" spans="1:4" ht="12.75" customHeight="1" x14ac:dyDescent="0.35">
      <c r="A743" s="1"/>
      <c r="B743" s="6"/>
      <c r="C743" s="3"/>
      <c r="D743" s="6"/>
    </row>
    <row r="744" spans="1:4" ht="12.75" customHeight="1" x14ac:dyDescent="0.35">
      <c r="A744" s="1"/>
      <c r="B744" s="6"/>
      <c r="C744" s="3"/>
      <c r="D744" s="6"/>
    </row>
    <row r="745" spans="1:4" ht="12.75" customHeight="1" x14ac:dyDescent="0.35">
      <c r="A745" s="1"/>
      <c r="B745" s="6"/>
      <c r="C745" s="3"/>
      <c r="D745" s="6"/>
    </row>
    <row r="746" spans="1:4" ht="12.75" customHeight="1" x14ac:dyDescent="0.35">
      <c r="A746" s="1"/>
      <c r="B746" s="6"/>
      <c r="C746" s="3"/>
      <c r="D746" s="6"/>
    </row>
    <row r="747" spans="1:4" ht="12.75" customHeight="1" x14ac:dyDescent="0.35">
      <c r="A747" s="1"/>
      <c r="B747" s="6"/>
      <c r="C747" s="3"/>
      <c r="D747" s="6"/>
    </row>
    <row r="748" spans="1:4" ht="12.75" customHeight="1" x14ac:dyDescent="0.35">
      <c r="A748" s="1"/>
      <c r="B748" s="6"/>
      <c r="C748" s="3"/>
      <c r="D748" s="6"/>
    </row>
    <row r="749" spans="1:4" ht="12.75" customHeight="1" x14ac:dyDescent="0.35">
      <c r="A749" s="1"/>
      <c r="B749" s="6"/>
      <c r="C749" s="3"/>
      <c r="D749" s="6"/>
    </row>
    <row r="750" spans="1:4" ht="12.75" customHeight="1" x14ac:dyDescent="0.35">
      <c r="A750" s="1"/>
      <c r="B750" s="6"/>
      <c r="C750" s="3"/>
      <c r="D750" s="6"/>
    </row>
    <row r="751" spans="1:4" ht="12.75" customHeight="1" x14ac:dyDescent="0.35">
      <c r="A751" s="1"/>
      <c r="B751" s="6"/>
      <c r="C751" s="3"/>
      <c r="D751" s="6"/>
    </row>
    <row r="752" spans="1:4" ht="12.75" customHeight="1" x14ac:dyDescent="0.35">
      <c r="A752" s="1"/>
      <c r="B752" s="6"/>
      <c r="C752" s="3"/>
      <c r="D752" s="6"/>
    </row>
    <row r="753" spans="1:4" ht="12.75" customHeight="1" x14ac:dyDescent="0.35">
      <c r="A753" s="1"/>
      <c r="B753" s="6"/>
      <c r="C753" s="3"/>
      <c r="D753" s="6"/>
    </row>
    <row r="754" spans="1:4" ht="12.75" customHeight="1" x14ac:dyDescent="0.35">
      <c r="A754" s="1"/>
      <c r="B754" s="6"/>
      <c r="C754" s="3"/>
      <c r="D754" s="6"/>
    </row>
    <row r="755" spans="1:4" ht="12.75" customHeight="1" x14ac:dyDescent="0.35">
      <c r="A755" s="1"/>
      <c r="B755" s="6"/>
      <c r="C755" s="3"/>
      <c r="D755" s="6"/>
    </row>
    <row r="756" spans="1:4" ht="12.75" customHeight="1" x14ac:dyDescent="0.35">
      <c r="A756" s="1"/>
      <c r="B756" s="6"/>
      <c r="C756" s="3"/>
      <c r="D756" s="6"/>
    </row>
    <row r="757" spans="1:4" ht="12.75" customHeight="1" x14ac:dyDescent="0.35">
      <c r="A757" s="1"/>
      <c r="B757" s="6"/>
      <c r="C757" s="3"/>
      <c r="D757" s="6"/>
    </row>
    <row r="758" spans="1:4" ht="12.75" customHeight="1" x14ac:dyDescent="0.35">
      <c r="A758" s="1"/>
      <c r="B758" s="6"/>
      <c r="C758" s="3"/>
      <c r="D758" s="6"/>
    </row>
    <row r="759" spans="1:4" ht="12.75" customHeight="1" x14ac:dyDescent="0.35">
      <c r="A759" s="1"/>
      <c r="B759" s="6"/>
      <c r="C759" s="3"/>
      <c r="D759" s="6"/>
    </row>
    <row r="760" spans="1:4" ht="12.75" customHeight="1" x14ac:dyDescent="0.35">
      <c r="A760" s="1"/>
      <c r="B760" s="6"/>
      <c r="C760" s="3"/>
      <c r="D760" s="6"/>
    </row>
    <row r="761" spans="1:4" ht="12.75" customHeight="1" x14ac:dyDescent="0.35">
      <c r="A761" s="1"/>
      <c r="B761" s="6"/>
      <c r="C761" s="3"/>
      <c r="D761" s="6"/>
    </row>
    <row r="762" spans="1:4" ht="12.75" customHeight="1" x14ac:dyDescent="0.35">
      <c r="A762" s="1"/>
      <c r="B762" s="6"/>
      <c r="C762" s="3"/>
      <c r="D762" s="6"/>
    </row>
    <row r="763" spans="1:4" ht="12.75" customHeight="1" x14ac:dyDescent="0.35">
      <c r="A763" s="1"/>
      <c r="B763" s="6"/>
      <c r="C763" s="3"/>
      <c r="D763" s="6"/>
    </row>
    <row r="764" spans="1:4" ht="12.75" customHeight="1" x14ac:dyDescent="0.35">
      <c r="A764" s="1"/>
      <c r="B764" s="6"/>
      <c r="C764" s="3"/>
      <c r="D764" s="6"/>
    </row>
    <row r="765" spans="1:4" ht="12.75" customHeight="1" x14ac:dyDescent="0.35">
      <c r="A765" s="1"/>
      <c r="B765" s="6"/>
      <c r="C765" s="3"/>
      <c r="D765" s="6"/>
    </row>
    <row r="766" spans="1:4" ht="12.75" customHeight="1" x14ac:dyDescent="0.35">
      <c r="A766" s="1"/>
      <c r="B766" s="6"/>
      <c r="C766" s="3"/>
      <c r="D766" s="6"/>
    </row>
    <row r="767" spans="1:4" ht="12.75" customHeight="1" x14ac:dyDescent="0.35">
      <c r="A767" s="1"/>
      <c r="B767" s="6"/>
      <c r="C767" s="3"/>
      <c r="D767" s="6"/>
    </row>
    <row r="768" spans="1:4" ht="12.75" customHeight="1" x14ac:dyDescent="0.35">
      <c r="A768" s="1"/>
      <c r="B768" s="6"/>
      <c r="C768" s="3"/>
      <c r="D768" s="6"/>
    </row>
    <row r="769" spans="1:4" ht="12.75" customHeight="1" x14ac:dyDescent="0.35">
      <c r="A769" s="1"/>
      <c r="B769" s="6"/>
      <c r="C769" s="3"/>
      <c r="D769" s="6"/>
    </row>
    <row r="770" spans="1:4" ht="12.75" customHeight="1" x14ac:dyDescent="0.35">
      <c r="A770" s="1"/>
      <c r="B770" s="6"/>
      <c r="C770" s="3"/>
      <c r="D770" s="6"/>
    </row>
    <row r="771" spans="1:4" ht="12.75" customHeight="1" x14ac:dyDescent="0.35">
      <c r="A771" s="1"/>
      <c r="B771" s="6"/>
      <c r="C771" s="3"/>
      <c r="D771" s="6"/>
    </row>
    <row r="772" spans="1:4" ht="12.75" customHeight="1" x14ac:dyDescent="0.35">
      <c r="A772" s="1"/>
      <c r="B772" s="6"/>
      <c r="C772" s="3"/>
      <c r="D772" s="6"/>
    </row>
    <row r="773" spans="1:4" ht="12.75" customHeight="1" x14ac:dyDescent="0.35">
      <c r="A773" s="1"/>
      <c r="B773" s="6"/>
      <c r="C773" s="3"/>
      <c r="D773" s="6"/>
    </row>
    <row r="774" spans="1:4" ht="12.75" customHeight="1" x14ac:dyDescent="0.35">
      <c r="A774" s="1"/>
      <c r="B774" s="6"/>
      <c r="C774" s="3"/>
      <c r="D774" s="6"/>
    </row>
    <row r="775" spans="1:4" ht="12.75" customHeight="1" x14ac:dyDescent="0.35">
      <c r="A775" s="1"/>
      <c r="B775" s="6"/>
      <c r="C775" s="3"/>
      <c r="D775" s="6"/>
    </row>
    <row r="776" spans="1:4" ht="12.75" customHeight="1" x14ac:dyDescent="0.35">
      <c r="A776" s="1"/>
      <c r="B776" s="6"/>
      <c r="C776" s="3"/>
      <c r="D776" s="6"/>
    </row>
    <row r="777" spans="1:4" ht="12.75" customHeight="1" x14ac:dyDescent="0.35">
      <c r="A777" s="1"/>
      <c r="B777" s="6"/>
      <c r="C777" s="3"/>
      <c r="D777" s="6"/>
    </row>
    <row r="778" spans="1:4" ht="12.75" customHeight="1" x14ac:dyDescent="0.35">
      <c r="A778" s="1"/>
      <c r="B778" s="6"/>
      <c r="C778" s="3"/>
      <c r="D778" s="6"/>
    </row>
    <row r="779" spans="1:4" ht="12.75" customHeight="1" x14ac:dyDescent="0.35">
      <c r="A779" s="1"/>
      <c r="B779" s="6"/>
      <c r="C779" s="3"/>
      <c r="D779" s="6"/>
    </row>
    <row r="780" spans="1:4" ht="12.75" customHeight="1" x14ac:dyDescent="0.35">
      <c r="A780" s="1"/>
      <c r="B780" s="6"/>
      <c r="C780" s="3"/>
      <c r="D780" s="6"/>
    </row>
    <row r="781" spans="1:4" ht="12.75" customHeight="1" x14ac:dyDescent="0.35">
      <c r="A781" s="1"/>
      <c r="B781" s="6"/>
      <c r="C781" s="3"/>
      <c r="D781" s="6"/>
    </row>
    <row r="782" spans="1:4" ht="12.75" customHeight="1" x14ac:dyDescent="0.35">
      <c r="A782" s="1"/>
      <c r="B782" s="6"/>
      <c r="C782" s="3"/>
      <c r="D782" s="6"/>
    </row>
    <row r="783" spans="1:4" ht="12.75" customHeight="1" x14ac:dyDescent="0.35">
      <c r="A783" s="1"/>
      <c r="B783" s="6"/>
      <c r="C783" s="3"/>
      <c r="D783" s="6"/>
    </row>
    <row r="784" spans="1:4" ht="12.75" customHeight="1" x14ac:dyDescent="0.35">
      <c r="A784" s="1"/>
      <c r="B784" s="6"/>
      <c r="C784" s="3"/>
      <c r="D784" s="6"/>
    </row>
    <row r="785" spans="1:4" ht="12.75" customHeight="1" x14ac:dyDescent="0.35">
      <c r="A785" s="1"/>
      <c r="B785" s="6"/>
      <c r="C785" s="3"/>
      <c r="D785" s="6"/>
    </row>
    <row r="786" spans="1:4" ht="12.75" customHeight="1" x14ac:dyDescent="0.35">
      <c r="A786" s="1"/>
      <c r="B786" s="6"/>
      <c r="C786" s="3"/>
      <c r="D786" s="6"/>
    </row>
    <row r="787" spans="1:4" ht="12.75" customHeight="1" x14ac:dyDescent="0.35">
      <c r="A787" s="1"/>
      <c r="B787" s="6"/>
      <c r="C787" s="3"/>
      <c r="D787" s="6"/>
    </row>
    <row r="788" spans="1:4" ht="12.75" customHeight="1" x14ac:dyDescent="0.35">
      <c r="A788" s="1"/>
      <c r="B788" s="6"/>
      <c r="C788" s="3"/>
      <c r="D788" s="6"/>
    </row>
    <row r="789" spans="1:4" ht="12.75" customHeight="1" x14ac:dyDescent="0.35">
      <c r="A789" s="1"/>
      <c r="B789" s="6"/>
      <c r="C789" s="3"/>
      <c r="D789" s="6"/>
    </row>
    <row r="790" spans="1:4" ht="12.75" customHeight="1" x14ac:dyDescent="0.35">
      <c r="A790" s="1"/>
      <c r="B790" s="6"/>
      <c r="C790" s="3"/>
      <c r="D790" s="6"/>
    </row>
    <row r="791" spans="1:4" ht="12.75" customHeight="1" x14ac:dyDescent="0.35">
      <c r="A791" s="1"/>
      <c r="B791" s="6"/>
      <c r="C791" s="3"/>
      <c r="D791" s="6"/>
    </row>
    <row r="792" spans="1:4" ht="12.75" customHeight="1" x14ac:dyDescent="0.35">
      <c r="A792" s="1"/>
      <c r="B792" s="6"/>
      <c r="C792" s="3"/>
      <c r="D792" s="6"/>
    </row>
    <row r="793" spans="1:4" ht="12.75" customHeight="1" x14ac:dyDescent="0.35">
      <c r="A793" s="1"/>
      <c r="B793" s="6"/>
      <c r="C793" s="3"/>
      <c r="D793" s="6"/>
    </row>
    <row r="794" spans="1:4" ht="12.75" customHeight="1" x14ac:dyDescent="0.35">
      <c r="A794" s="1"/>
      <c r="B794" s="6"/>
      <c r="C794" s="3"/>
      <c r="D794" s="6"/>
    </row>
    <row r="795" spans="1:4" ht="12.75" customHeight="1" x14ac:dyDescent="0.35">
      <c r="A795" s="1"/>
      <c r="B795" s="6"/>
      <c r="C795" s="3"/>
      <c r="D795" s="6"/>
    </row>
    <row r="796" spans="1:4" ht="12.75" customHeight="1" x14ac:dyDescent="0.35">
      <c r="A796" s="1"/>
      <c r="B796" s="6"/>
      <c r="C796" s="3"/>
      <c r="D796" s="6"/>
    </row>
    <row r="797" spans="1:4" ht="12.75" customHeight="1" x14ac:dyDescent="0.35">
      <c r="A797" s="1"/>
      <c r="B797" s="6"/>
      <c r="C797" s="3"/>
      <c r="D797" s="6"/>
    </row>
    <row r="798" spans="1:4" ht="12.75" customHeight="1" x14ac:dyDescent="0.35">
      <c r="A798" s="1"/>
      <c r="B798" s="6"/>
      <c r="C798" s="3"/>
      <c r="D798" s="6"/>
    </row>
    <row r="799" spans="1:4" ht="12.75" customHeight="1" x14ac:dyDescent="0.35">
      <c r="A799" s="1"/>
      <c r="B799" s="6"/>
      <c r="C799" s="3"/>
      <c r="D799" s="6"/>
    </row>
    <row r="800" spans="1:4" ht="12.75" customHeight="1" x14ac:dyDescent="0.35">
      <c r="A800" s="1"/>
      <c r="B800" s="6"/>
      <c r="C800" s="3"/>
      <c r="D800" s="6"/>
    </row>
    <row r="801" spans="1:4" ht="12.75" customHeight="1" x14ac:dyDescent="0.35">
      <c r="A801" s="1"/>
      <c r="B801" s="6"/>
      <c r="C801" s="3"/>
      <c r="D801" s="6"/>
    </row>
    <row r="802" spans="1:4" ht="12.75" customHeight="1" x14ac:dyDescent="0.35">
      <c r="A802" s="1"/>
      <c r="B802" s="6"/>
      <c r="C802" s="3"/>
      <c r="D802" s="6"/>
    </row>
    <row r="803" spans="1:4" ht="12.75" customHeight="1" x14ac:dyDescent="0.35">
      <c r="A803" s="1"/>
      <c r="B803" s="6"/>
      <c r="C803" s="3"/>
      <c r="D803" s="6"/>
    </row>
    <row r="804" spans="1:4" ht="12.75" customHeight="1" x14ac:dyDescent="0.35">
      <c r="A804" s="1"/>
      <c r="B804" s="6"/>
      <c r="C804" s="3"/>
      <c r="D804" s="6"/>
    </row>
    <row r="805" spans="1:4" ht="12.75" customHeight="1" x14ac:dyDescent="0.35">
      <c r="A805" s="1"/>
      <c r="B805" s="6"/>
      <c r="C805" s="3"/>
      <c r="D805" s="6"/>
    </row>
    <row r="806" spans="1:4" ht="12.75" customHeight="1" x14ac:dyDescent="0.35">
      <c r="A806" s="1"/>
      <c r="B806" s="6"/>
      <c r="C806" s="3"/>
      <c r="D806" s="6"/>
    </row>
    <row r="807" spans="1:4" ht="12.75" customHeight="1" x14ac:dyDescent="0.35">
      <c r="A807" s="1"/>
      <c r="B807" s="6"/>
      <c r="C807" s="3"/>
      <c r="D807" s="6"/>
    </row>
    <row r="808" spans="1:4" ht="12.75" customHeight="1" x14ac:dyDescent="0.35">
      <c r="A808" s="1"/>
      <c r="B808" s="6"/>
      <c r="C808" s="3"/>
      <c r="D808" s="6"/>
    </row>
    <row r="809" spans="1:4" ht="12.75" customHeight="1" x14ac:dyDescent="0.35">
      <c r="A809" s="1"/>
      <c r="B809" s="6"/>
      <c r="C809" s="3"/>
      <c r="D809" s="6"/>
    </row>
    <row r="810" spans="1:4" ht="12.75" customHeight="1" x14ac:dyDescent="0.35">
      <c r="A810" s="1"/>
      <c r="B810" s="6"/>
      <c r="C810" s="3"/>
      <c r="D810" s="6"/>
    </row>
    <row r="811" spans="1:4" ht="12.75" customHeight="1" x14ac:dyDescent="0.35">
      <c r="A811" s="1"/>
      <c r="B811" s="6"/>
      <c r="C811" s="3"/>
      <c r="D811" s="6"/>
    </row>
    <row r="812" spans="1:4" ht="12.75" customHeight="1" x14ac:dyDescent="0.35">
      <c r="A812" s="1"/>
      <c r="B812" s="6"/>
      <c r="C812" s="3"/>
      <c r="D812" s="6"/>
    </row>
    <row r="813" spans="1:4" ht="12.75" customHeight="1" x14ac:dyDescent="0.35">
      <c r="A813" s="1"/>
      <c r="B813" s="6"/>
      <c r="C813" s="3"/>
      <c r="D813" s="6"/>
    </row>
    <row r="814" spans="1:4" ht="12.75" customHeight="1" x14ac:dyDescent="0.35">
      <c r="A814" s="1"/>
      <c r="B814" s="6"/>
      <c r="C814" s="3"/>
      <c r="D814" s="6"/>
    </row>
    <row r="815" spans="1:4" ht="12.75" customHeight="1" x14ac:dyDescent="0.35">
      <c r="A815" s="1"/>
      <c r="B815" s="6"/>
      <c r="C815" s="3"/>
      <c r="D815" s="6"/>
    </row>
    <row r="816" spans="1:4" ht="12.75" customHeight="1" x14ac:dyDescent="0.35">
      <c r="A816" s="1"/>
      <c r="B816" s="6"/>
      <c r="C816" s="3"/>
      <c r="D816" s="6"/>
    </row>
    <row r="817" spans="1:4" ht="12.75" customHeight="1" x14ac:dyDescent="0.35">
      <c r="A817" s="1"/>
      <c r="B817" s="6"/>
      <c r="C817" s="3"/>
      <c r="D817" s="6"/>
    </row>
    <row r="818" spans="1:4" ht="12.75" customHeight="1" x14ac:dyDescent="0.35">
      <c r="A818" s="1"/>
      <c r="B818" s="6"/>
      <c r="C818" s="3"/>
      <c r="D818" s="6"/>
    </row>
    <row r="819" spans="1:4" ht="12.75" customHeight="1" x14ac:dyDescent="0.35">
      <c r="A819" s="1"/>
      <c r="B819" s="6"/>
      <c r="C819" s="3"/>
      <c r="D819" s="6"/>
    </row>
    <row r="820" spans="1:4" ht="12.75" customHeight="1" x14ac:dyDescent="0.35">
      <c r="A820" s="1"/>
      <c r="B820" s="6"/>
      <c r="C820" s="3"/>
      <c r="D820" s="6"/>
    </row>
    <row r="821" spans="1:4" ht="12.75" customHeight="1" x14ac:dyDescent="0.35">
      <c r="A821" s="1"/>
      <c r="B821" s="6"/>
      <c r="C821" s="3"/>
      <c r="D821" s="6"/>
    </row>
    <row r="822" spans="1:4" ht="12.75" customHeight="1" x14ac:dyDescent="0.35">
      <c r="A822" s="1"/>
      <c r="B822" s="6"/>
      <c r="C822" s="3"/>
      <c r="D822" s="6"/>
    </row>
    <row r="823" spans="1:4" ht="12.75" customHeight="1" x14ac:dyDescent="0.35">
      <c r="A823" s="1"/>
      <c r="B823" s="6"/>
      <c r="C823" s="3"/>
      <c r="D823" s="6"/>
    </row>
    <row r="824" spans="1:4" ht="12.75" customHeight="1" x14ac:dyDescent="0.35">
      <c r="A824" s="1"/>
      <c r="B824" s="6"/>
      <c r="C824" s="3"/>
      <c r="D824" s="6"/>
    </row>
    <row r="825" spans="1:4" ht="12.75" customHeight="1" x14ac:dyDescent="0.35">
      <c r="A825" s="1"/>
      <c r="B825" s="6"/>
      <c r="C825" s="3"/>
      <c r="D825" s="6"/>
    </row>
    <row r="826" spans="1:4" ht="12.75" customHeight="1" x14ac:dyDescent="0.35">
      <c r="A826" s="1"/>
      <c r="B826" s="6"/>
      <c r="C826" s="3"/>
      <c r="D826" s="6"/>
    </row>
    <row r="827" spans="1:4" ht="12.75" customHeight="1" x14ac:dyDescent="0.35">
      <c r="A827" s="1"/>
      <c r="B827" s="6"/>
      <c r="C827" s="3"/>
      <c r="D827" s="6"/>
    </row>
    <row r="828" spans="1:4" ht="12.75" customHeight="1" x14ac:dyDescent="0.35">
      <c r="A828" s="1"/>
      <c r="B828" s="6"/>
      <c r="C828" s="3"/>
      <c r="D828" s="6"/>
    </row>
    <row r="829" spans="1:4" ht="12.75" customHeight="1" x14ac:dyDescent="0.35">
      <c r="A829" s="1"/>
      <c r="B829" s="6"/>
      <c r="C829" s="3"/>
      <c r="D829" s="6"/>
    </row>
    <row r="830" spans="1:4" ht="12.75" customHeight="1" x14ac:dyDescent="0.35">
      <c r="A830" s="1"/>
      <c r="B830" s="6"/>
      <c r="C830" s="3"/>
      <c r="D830" s="6"/>
    </row>
    <row r="831" spans="1:4" ht="12.75" customHeight="1" x14ac:dyDescent="0.35">
      <c r="A831" s="1"/>
      <c r="B831" s="6"/>
      <c r="C831" s="3"/>
      <c r="D831" s="6"/>
    </row>
    <row r="832" spans="1:4" ht="12.75" customHeight="1" x14ac:dyDescent="0.35">
      <c r="A832" s="1"/>
      <c r="B832" s="6"/>
      <c r="C832" s="3"/>
      <c r="D832" s="6"/>
    </row>
    <row r="833" spans="1:4" ht="12.75" customHeight="1" x14ac:dyDescent="0.35">
      <c r="A833" s="1"/>
      <c r="B833" s="6"/>
      <c r="C833" s="3"/>
      <c r="D833" s="6"/>
    </row>
    <row r="834" spans="1:4" ht="12.75" customHeight="1" x14ac:dyDescent="0.35">
      <c r="A834" s="1"/>
      <c r="B834" s="6"/>
      <c r="C834" s="3"/>
      <c r="D834" s="6"/>
    </row>
    <row r="835" spans="1:4" ht="12.75" customHeight="1" x14ac:dyDescent="0.35">
      <c r="A835" s="1"/>
      <c r="B835" s="6"/>
      <c r="C835" s="3"/>
      <c r="D835" s="6"/>
    </row>
    <row r="836" spans="1:4" ht="12.75" customHeight="1" x14ac:dyDescent="0.35">
      <c r="A836" s="1"/>
      <c r="B836" s="6"/>
      <c r="C836" s="3"/>
      <c r="D836" s="6"/>
    </row>
    <row r="837" spans="1:4" ht="12.75" customHeight="1" x14ac:dyDescent="0.35">
      <c r="A837" s="1"/>
      <c r="B837" s="6"/>
      <c r="C837" s="3"/>
      <c r="D837" s="6"/>
    </row>
    <row r="838" spans="1:4" ht="12.75" customHeight="1" x14ac:dyDescent="0.35">
      <c r="A838" s="1"/>
      <c r="B838" s="6"/>
      <c r="C838" s="3"/>
      <c r="D838" s="6"/>
    </row>
    <row r="839" spans="1:4" ht="12.75" customHeight="1" x14ac:dyDescent="0.35">
      <c r="A839" s="1"/>
      <c r="B839" s="6"/>
      <c r="C839" s="3"/>
      <c r="D839" s="6"/>
    </row>
    <row r="840" spans="1:4" ht="12.75" customHeight="1" x14ac:dyDescent="0.35">
      <c r="A840" s="1"/>
      <c r="B840" s="6"/>
      <c r="C840" s="3"/>
      <c r="D840" s="6"/>
    </row>
    <row r="841" spans="1:4" ht="12.75" customHeight="1" x14ac:dyDescent="0.35">
      <c r="A841" s="1"/>
      <c r="B841" s="6"/>
      <c r="C841" s="3"/>
      <c r="D841" s="6"/>
    </row>
    <row r="842" spans="1:4" ht="12.75" customHeight="1" x14ac:dyDescent="0.35">
      <c r="A842" s="1"/>
      <c r="B842" s="6"/>
      <c r="C842" s="3"/>
      <c r="D842" s="6"/>
    </row>
    <row r="843" spans="1:4" ht="12.75" customHeight="1" x14ac:dyDescent="0.35">
      <c r="A843" s="1"/>
      <c r="B843" s="6"/>
      <c r="C843" s="3"/>
      <c r="D843" s="6"/>
    </row>
    <row r="844" spans="1:4" ht="12.75" customHeight="1" x14ac:dyDescent="0.35">
      <c r="A844" s="1"/>
      <c r="B844" s="6"/>
      <c r="C844" s="3"/>
      <c r="D844" s="6"/>
    </row>
    <row r="845" spans="1:4" ht="12.75" customHeight="1" x14ac:dyDescent="0.35">
      <c r="A845" s="1"/>
      <c r="B845" s="6"/>
      <c r="C845" s="3"/>
      <c r="D845" s="6"/>
    </row>
    <row r="846" spans="1:4" ht="12.75" customHeight="1" x14ac:dyDescent="0.35">
      <c r="A846" s="1"/>
      <c r="B846" s="6"/>
      <c r="C846" s="3"/>
      <c r="D846" s="6"/>
    </row>
    <row r="847" spans="1:4" ht="12.75" customHeight="1" x14ac:dyDescent="0.35">
      <c r="A847" s="1"/>
      <c r="B847" s="6"/>
      <c r="C847" s="3"/>
      <c r="D847" s="6"/>
    </row>
    <row r="848" spans="1:4" ht="12.75" customHeight="1" x14ac:dyDescent="0.35">
      <c r="A848" s="1"/>
      <c r="B848" s="6"/>
      <c r="C848" s="3"/>
      <c r="D848" s="6"/>
    </row>
    <row r="849" spans="1:4" ht="12.75" customHeight="1" x14ac:dyDescent="0.35">
      <c r="A849" s="1"/>
      <c r="B849" s="6"/>
      <c r="C849" s="3"/>
      <c r="D849" s="6"/>
    </row>
    <row r="850" spans="1:4" ht="12.75" customHeight="1" x14ac:dyDescent="0.35">
      <c r="A850" s="1"/>
      <c r="B850" s="6"/>
      <c r="C850" s="3"/>
      <c r="D850" s="6"/>
    </row>
    <row r="851" spans="1:4" ht="12.75" customHeight="1" x14ac:dyDescent="0.35">
      <c r="A851" s="1"/>
      <c r="B851" s="6"/>
      <c r="C851" s="3"/>
      <c r="D851" s="6"/>
    </row>
    <row r="852" spans="1:4" ht="12.75" customHeight="1" x14ac:dyDescent="0.35">
      <c r="A852" s="1"/>
      <c r="B852" s="6"/>
      <c r="C852" s="3"/>
      <c r="D852" s="6"/>
    </row>
    <row r="853" spans="1:4" ht="12.75" customHeight="1" x14ac:dyDescent="0.35">
      <c r="A853" s="1"/>
      <c r="B853" s="6"/>
      <c r="C853" s="3"/>
      <c r="D853" s="6"/>
    </row>
    <row r="854" spans="1:4" ht="12.75" customHeight="1" x14ac:dyDescent="0.35">
      <c r="A854" s="1"/>
      <c r="B854" s="6"/>
      <c r="C854" s="3"/>
      <c r="D854" s="6"/>
    </row>
    <row r="855" spans="1:4" ht="12.75" customHeight="1" x14ac:dyDescent="0.35">
      <c r="A855" s="1"/>
      <c r="B855" s="6"/>
      <c r="C855" s="3"/>
      <c r="D855" s="6"/>
    </row>
    <row r="856" spans="1:4" ht="12.75" customHeight="1" x14ac:dyDescent="0.35">
      <c r="A856" s="1"/>
      <c r="B856" s="6"/>
      <c r="C856" s="3"/>
      <c r="D856" s="6"/>
    </row>
    <row r="857" spans="1:4" ht="12.75" customHeight="1" x14ac:dyDescent="0.35">
      <c r="A857" s="1"/>
      <c r="B857" s="6"/>
      <c r="C857" s="3"/>
      <c r="D857" s="6"/>
    </row>
    <row r="858" spans="1:4" ht="12.75" customHeight="1" x14ac:dyDescent="0.35">
      <c r="A858" s="1"/>
      <c r="B858" s="6"/>
      <c r="C858" s="3"/>
      <c r="D858" s="6"/>
    </row>
    <row r="859" spans="1:4" ht="12.75" customHeight="1" x14ac:dyDescent="0.35">
      <c r="A859" s="1"/>
      <c r="B859" s="6"/>
      <c r="C859" s="3"/>
      <c r="D859" s="6"/>
    </row>
    <row r="860" spans="1:4" ht="12.75" customHeight="1" x14ac:dyDescent="0.35">
      <c r="A860" s="1"/>
      <c r="B860" s="6"/>
      <c r="C860" s="3"/>
      <c r="D860" s="6"/>
    </row>
    <row r="861" spans="1:4" ht="12.75" customHeight="1" x14ac:dyDescent="0.35">
      <c r="A861" s="1"/>
      <c r="B861" s="6"/>
      <c r="C861" s="3"/>
      <c r="D861" s="6"/>
    </row>
    <row r="862" spans="1:4" ht="12.75" customHeight="1" x14ac:dyDescent="0.35">
      <c r="A862" s="1"/>
      <c r="B862" s="6"/>
      <c r="C862" s="3"/>
      <c r="D862" s="6"/>
    </row>
    <row r="863" spans="1:4" ht="12.75" customHeight="1" x14ac:dyDescent="0.35">
      <c r="A863" s="1"/>
      <c r="B863" s="6"/>
      <c r="C863" s="3"/>
      <c r="D863" s="6"/>
    </row>
    <row r="864" spans="1:4" ht="12.75" customHeight="1" x14ac:dyDescent="0.35">
      <c r="A864" s="1"/>
      <c r="B864" s="6"/>
      <c r="C864" s="3"/>
      <c r="D864" s="6"/>
    </row>
    <row r="865" spans="1:4" ht="12.75" customHeight="1" x14ac:dyDescent="0.35">
      <c r="A865" s="1"/>
      <c r="B865" s="6"/>
      <c r="C865" s="3"/>
      <c r="D865" s="6"/>
    </row>
    <row r="866" spans="1:4" ht="12.75" customHeight="1" x14ac:dyDescent="0.35">
      <c r="A866" s="1"/>
      <c r="B866" s="6"/>
      <c r="C866" s="3"/>
      <c r="D866" s="6"/>
    </row>
    <row r="867" spans="1:4" ht="12.75" customHeight="1" x14ac:dyDescent="0.35">
      <c r="A867" s="1"/>
      <c r="B867" s="6"/>
      <c r="C867" s="3"/>
      <c r="D867" s="6"/>
    </row>
    <row r="868" spans="1:4" ht="12.75" customHeight="1" x14ac:dyDescent="0.35">
      <c r="A868" s="1"/>
      <c r="B868" s="6"/>
      <c r="C868" s="3"/>
      <c r="D868" s="6"/>
    </row>
    <row r="869" spans="1:4" ht="12.75" customHeight="1" x14ac:dyDescent="0.35">
      <c r="A869" s="1"/>
      <c r="B869" s="6"/>
      <c r="C869" s="3"/>
      <c r="D869" s="6"/>
    </row>
    <row r="870" spans="1:4" ht="12.75" customHeight="1" x14ac:dyDescent="0.35">
      <c r="A870" s="1"/>
      <c r="B870" s="6"/>
      <c r="C870" s="3"/>
      <c r="D870" s="6"/>
    </row>
    <row r="871" spans="1:4" ht="12.75" customHeight="1" x14ac:dyDescent="0.35">
      <c r="A871" s="1"/>
      <c r="B871" s="6"/>
      <c r="C871" s="3"/>
      <c r="D871" s="6"/>
    </row>
    <row r="872" spans="1:4" ht="12.75" customHeight="1" x14ac:dyDescent="0.35">
      <c r="A872" s="1"/>
      <c r="B872" s="6"/>
      <c r="C872" s="3"/>
      <c r="D872" s="6"/>
    </row>
    <row r="873" spans="1:4" ht="12.75" customHeight="1" x14ac:dyDescent="0.35">
      <c r="A873" s="1"/>
      <c r="B873" s="6"/>
      <c r="C873" s="3"/>
      <c r="D873" s="6"/>
    </row>
    <row r="874" spans="1:4" ht="12.75" customHeight="1" x14ac:dyDescent="0.35">
      <c r="A874" s="1"/>
      <c r="B874" s="6"/>
      <c r="C874" s="3"/>
      <c r="D874" s="6"/>
    </row>
    <row r="875" spans="1:4" ht="12.75" customHeight="1" x14ac:dyDescent="0.35">
      <c r="A875" s="1"/>
      <c r="B875" s="6"/>
      <c r="C875" s="3"/>
      <c r="D875" s="6"/>
    </row>
    <row r="876" spans="1:4" ht="12.75" customHeight="1" x14ac:dyDescent="0.35">
      <c r="A876" s="1"/>
      <c r="B876" s="6"/>
      <c r="C876" s="3"/>
      <c r="D876" s="6"/>
    </row>
    <row r="877" spans="1:4" ht="12.75" customHeight="1" x14ac:dyDescent="0.35">
      <c r="A877" s="1"/>
      <c r="B877" s="6"/>
      <c r="C877" s="3"/>
      <c r="D877" s="6"/>
    </row>
    <row r="878" spans="1:4" ht="12.75" customHeight="1" x14ac:dyDescent="0.35">
      <c r="A878" s="1"/>
      <c r="B878" s="6"/>
      <c r="C878" s="3"/>
      <c r="D878" s="6"/>
    </row>
    <row r="879" spans="1:4" ht="12.75" customHeight="1" x14ac:dyDescent="0.35">
      <c r="A879" s="1"/>
      <c r="B879" s="6"/>
      <c r="C879" s="3"/>
      <c r="D879" s="6"/>
    </row>
    <row r="880" spans="1:4" ht="12.75" customHeight="1" x14ac:dyDescent="0.35">
      <c r="A880" s="1"/>
      <c r="B880" s="6"/>
      <c r="C880" s="3"/>
      <c r="D880" s="6"/>
    </row>
    <row r="881" spans="1:4" ht="12.75" customHeight="1" x14ac:dyDescent="0.35">
      <c r="A881" s="1"/>
      <c r="B881" s="6"/>
      <c r="C881" s="3"/>
      <c r="D881" s="6"/>
    </row>
    <row r="882" spans="1:4" ht="12.75" customHeight="1" x14ac:dyDescent="0.35">
      <c r="A882" s="1"/>
      <c r="B882" s="6"/>
      <c r="C882" s="3"/>
      <c r="D882" s="6"/>
    </row>
    <row r="883" spans="1:4" ht="12.75" customHeight="1" x14ac:dyDescent="0.35">
      <c r="A883" s="1"/>
      <c r="B883" s="6"/>
      <c r="C883" s="3"/>
      <c r="D883" s="6"/>
    </row>
    <row r="884" spans="1:4" ht="12.75" customHeight="1" x14ac:dyDescent="0.35">
      <c r="A884" s="1"/>
      <c r="B884" s="6"/>
      <c r="C884" s="3"/>
      <c r="D884" s="6"/>
    </row>
    <row r="885" spans="1:4" ht="12.75" customHeight="1" x14ac:dyDescent="0.35">
      <c r="A885" s="1"/>
      <c r="B885" s="6"/>
      <c r="C885" s="3"/>
      <c r="D885" s="6"/>
    </row>
    <row r="886" spans="1:4" ht="12.75" customHeight="1" x14ac:dyDescent="0.35">
      <c r="A886" s="1"/>
      <c r="B886" s="6"/>
      <c r="C886" s="3"/>
      <c r="D886" s="6"/>
    </row>
    <row r="887" spans="1:4" ht="12.75" customHeight="1" x14ac:dyDescent="0.35">
      <c r="A887" s="1"/>
      <c r="B887" s="6"/>
      <c r="C887" s="3"/>
      <c r="D887" s="6"/>
    </row>
    <row r="888" spans="1:4" ht="12.75" customHeight="1" x14ac:dyDescent="0.35">
      <c r="A888" s="1"/>
      <c r="B888" s="6"/>
      <c r="C888" s="3"/>
      <c r="D888" s="6"/>
    </row>
    <row r="889" spans="1:4" ht="12.75" customHeight="1" x14ac:dyDescent="0.35">
      <c r="A889" s="1"/>
      <c r="B889" s="6"/>
      <c r="C889" s="3"/>
      <c r="D889" s="6"/>
    </row>
    <row r="890" spans="1:4" ht="12.75" customHeight="1" x14ac:dyDescent="0.35">
      <c r="A890" s="1"/>
      <c r="B890" s="6"/>
      <c r="C890" s="3"/>
      <c r="D890" s="6"/>
    </row>
    <row r="891" spans="1:4" ht="12.75" customHeight="1" x14ac:dyDescent="0.35">
      <c r="A891" s="1"/>
      <c r="B891" s="6"/>
      <c r="C891" s="3"/>
      <c r="D891" s="6"/>
    </row>
    <row r="892" spans="1:4" ht="12.75" customHeight="1" x14ac:dyDescent="0.35">
      <c r="A892" s="1"/>
      <c r="B892" s="6"/>
      <c r="C892" s="3"/>
      <c r="D892" s="6"/>
    </row>
    <row r="893" spans="1:4" ht="12.75" customHeight="1" x14ac:dyDescent="0.35">
      <c r="A893" s="1"/>
      <c r="B893" s="6"/>
      <c r="C893" s="3"/>
      <c r="D893" s="6"/>
    </row>
    <row r="894" spans="1:4" ht="12.75" customHeight="1" x14ac:dyDescent="0.35">
      <c r="A894" s="1"/>
      <c r="B894" s="6"/>
      <c r="C894" s="3"/>
      <c r="D894" s="6"/>
    </row>
    <row r="895" spans="1:4" ht="12.75" customHeight="1" x14ac:dyDescent="0.35">
      <c r="A895" s="1"/>
      <c r="B895" s="6"/>
      <c r="C895" s="3"/>
      <c r="D895" s="6"/>
    </row>
    <row r="896" spans="1:4" ht="12.75" customHeight="1" x14ac:dyDescent="0.35">
      <c r="A896" s="1"/>
      <c r="B896" s="6"/>
      <c r="C896" s="3"/>
      <c r="D896" s="6"/>
    </row>
    <row r="897" spans="1:4" ht="12.75" customHeight="1" x14ac:dyDescent="0.35">
      <c r="A897" s="1"/>
      <c r="B897" s="6"/>
      <c r="C897" s="3"/>
      <c r="D897" s="6"/>
    </row>
    <row r="898" spans="1:4" ht="12.75" customHeight="1" x14ac:dyDescent="0.35">
      <c r="A898" s="1"/>
      <c r="B898" s="6"/>
      <c r="C898" s="3"/>
      <c r="D898" s="6"/>
    </row>
    <row r="899" spans="1:4" ht="12.75" customHeight="1" x14ac:dyDescent="0.35">
      <c r="A899" s="1"/>
      <c r="B899" s="6"/>
      <c r="C899" s="3"/>
      <c r="D899" s="6"/>
    </row>
    <row r="900" spans="1:4" ht="12.75" customHeight="1" x14ac:dyDescent="0.35">
      <c r="A900" s="1"/>
      <c r="B900" s="6"/>
      <c r="C900" s="3"/>
      <c r="D900" s="6"/>
    </row>
    <row r="901" spans="1:4" ht="12.75" customHeight="1" x14ac:dyDescent="0.35">
      <c r="A901" s="1"/>
      <c r="B901" s="6"/>
      <c r="C901" s="3"/>
      <c r="D901" s="6"/>
    </row>
    <row r="902" spans="1:4" ht="12.75" customHeight="1" x14ac:dyDescent="0.35">
      <c r="A902" s="1"/>
      <c r="B902" s="6"/>
      <c r="C902" s="3"/>
      <c r="D902" s="6"/>
    </row>
    <row r="903" spans="1:4" ht="12.75" customHeight="1" x14ac:dyDescent="0.35">
      <c r="A903" s="1"/>
      <c r="B903" s="6"/>
      <c r="C903" s="3"/>
      <c r="D903" s="6"/>
    </row>
    <row r="904" spans="1:4" ht="12.75" customHeight="1" x14ac:dyDescent="0.35">
      <c r="A904" s="1"/>
      <c r="B904" s="6"/>
      <c r="C904" s="3"/>
      <c r="D904" s="6"/>
    </row>
    <row r="905" spans="1:4" ht="12.75" customHeight="1" x14ac:dyDescent="0.35">
      <c r="A905" s="1"/>
      <c r="B905" s="6"/>
      <c r="C905" s="3"/>
      <c r="D905" s="6"/>
    </row>
    <row r="906" spans="1:4" ht="12.75" customHeight="1" x14ac:dyDescent="0.35">
      <c r="A906" s="1"/>
      <c r="B906" s="6"/>
      <c r="C906" s="3"/>
      <c r="D906" s="6"/>
    </row>
    <row r="907" spans="1:4" ht="12.75" customHeight="1" x14ac:dyDescent="0.35">
      <c r="A907" s="1"/>
      <c r="B907" s="6"/>
      <c r="C907" s="3"/>
      <c r="D907" s="6"/>
    </row>
    <row r="908" spans="1:4" ht="12.75" customHeight="1" x14ac:dyDescent="0.35">
      <c r="A908" s="1"/>
      <c r="B908" s="6"/>
      <c r="C908" s="3"/>
      <c r="D908" s="6"/>
    </row>
    <row r="909" spans="1:4" ht="12.75" customHeight="1" x14ac:dyDescent="0.35">
      <c r="A909" s="1"/>
      <c r="B909" s="6"/>
      <c r="C909" s="3"/>
      <c r="D909" s="6"/>
    </row>
    <row r="910" spans="1:4" ht="12.75" customHeight="1" x14ac:dyDescent="0.35">
      <c r="A910" s="1"/>
      <c r="B910" s="6"/>
      <c r="C910" s="3"/>
      <c r="D910" s="6"/>
    </row>
    <row r="911" spans="1:4" ht="12.75" customHeight="1" x14ac:dyDescent="0.35">
      <c r="A911" s="1"/>
      <c r="B911" s="6"/>
      <c r="C911" s="3"/>
      <c r="D911" s="6"/>
    </row>
    <row r="912" spans="1:4" ht="12.75" customHeight="1" x14ac:dyDescent="0.35">
      <c r="A912" s="1"/>
      <c r="B912" s="6"/>
      <c r="C912" s="3"/>
      <c r="D912" s="6"/>
    </row>
    <row r="913" spans="1:4" ht="12.75" customHeight="1" x14ac:dyDescent="0.35">
      <c r="A913" s="1"/>
      <c r="B913" s="6"/>
      <c r="C913" s="3"/>
      <c r="D913" s="6"/>
    </row>
    <row r="914" spans="1:4" ht="12.75" customHeight="1" x14ac:dyDescent="0.35">
      <c r="A914" s="1"/>
      <c r="B914" s="6"/>
      <c r="C914" s="3"/>
      <c r="D914" s="6"/>
    </row>
    <row r="915" spans="1:4" ht="12.75" customHeight="1" x14ac:dyDescent="0.35">
      <c r="A915" s="1"/>
      <c r="B915" s="6"/>
      <c r="C915" s="3"/>
      <c r="D915" s="6"/>
    </row>
    <row r="916" spans="1:4" ht="12.75" customHeight="1" x14ac:dyDescent="0.35">
      <c r="A916" s="1"/>
      <c r="B916" s="6"/>
      <c r="C916" s="3"/>
      <c r="D916" s="6"/>
    </row>
    <row r="917" spans="1:4" ht="12.75" customHeight="1" x14ac:dyDescent="0.35">
      <c r="A917" s="1"/>
      <c r="B917" s="6"/>
      <c r="C917" s="3"/>
      <c r="D917" s="6"/>
    </row>
    <row r="918" spans="1:4" ht="12.75" customHeight="1" x14ac:dyDescent="0.35">
      <c r="A918" s="1"/>
      <c r="B918" s="6"/>
      <c r="C918" s="3"/>
      <c r="D918" s="6"/>
    </row>
    <row r="919" spans="1:4" ht="12.75" customHeight="1" x14ac:dyDescent="0.35">
      <c r="A919" s="1"/>
      <c r="B919" s="6"/>
      <c r="C919" s="3"/>
      <c r="D919" s="6"/>
    </row>
    <row r="920" spans="1:4" ht="12.75" customHeight="1" x14ac:dyDescent="0.35">
      <c r="A920" s="1"/>
      <c r="B920" s="6"/>
      <c r="C920" s="3"/>
      <c r="D920" s="6"/>
    </row>
    <row r="921" spans="1:4" ht="12.75" customHeight="1" x14ac:dyDescent="0.35">
      <c r="A921" s="1"/>
      <c r="B921" s="6"/>
      <c r="C921" s="3"/>
      <c r="D921" s="6"/>
    </row>
    <row r="922" spans="1:4" ht="12.75" customHeight="1" x14ac:dyDescent="0.35">
      <c r="A922" s="1"/>
      <c r="B922" s="6"/>
      <c r="C922" s="3"/>
      <c r="D922" s="6"/>
    </row>
    <row r="923" spans="1:4" ht="12.75" customHeight="1" x14ac:dyDescent="0.35">
      <c r="A923" s="1"/>
      <c r="B923" s="6"/>
      <c r="C923" s="3"/>
      <c r="D923" s="6"/>
    </row>
    <row r="924" spans="1:4" ht="12.75" customHeight="1" x14ac:dyDescent="0.35">
      <c r="A924" s="1"/>
      <c r="B924" s="6"/>
      <c r="C924" s="3"/>
      <c r="D924" s="6"/>
    </row>
    <row r="925" spans="1:4" ht="12.75" customHeight="1" x14ac:dyDescent="0.35">
      <c r="A925" s="1"/>
      <c r="B925" s="6"/>
      <c r="C925" s="3"/>
      <c r="D925" s="6"/>
    </row>
    <row r="926" spans="1:4" ht="12.75" customHeight="1" x14ac:dyDescent="0.35">
      <c r="A926" s="1"/>
      <c r="B926" s="6"/>
      <c r="C926" s="3"/>
      <c r="D926" s="6"/>
    </row>
    <row r="927" spans="1:4" ht="12.75" customHeight="1" x14ac:dyDescent="0.35">
      <c r="A927" s="1"/>
      <c r="B927" s="6"/>
      <c r="C927" s="3"/>
      <c r="D927" s="6"/>
    </row>
    <row r="928" spans="1:4" ht="12.75" customHeight="1" x14ac:dyDescent="0.35">
      <c r="A928" s="1"/>
      <c r="B928" s="6"/>
      <c r="C928" s="3"/>
      <c r="D928" s="6"/>
    </row>
    <row r="929" spans="1:4" ht="12.75" customHeight="1" x14ac:dyDescent="0.35">
      <c r="A929" s="1"/>
      <c r="B929" s="6"/>
      <c r="C929" s="3"/>
      <c r="D929" s="6"/>
    </row>
    <row r="930" spans="1:4" ht="12.75" customHeight="1" x14ac:dyDescent="0.35">
      <c r="A930" s="1"/>
      <c r="B930" s="6"/>
      <c r="C930" s="3"/>
      <c r="D930" s="6"/>
    </row>
    <row r="931" spans="1:4" ht="12.75" customHeight="1" x14ac:dyDescent="0.35">
      <c r="A931" s="1"/>
      <c r="B931" s="6"/>
      <c r="C931" s="3"/>
      <c r="D931" s="6"/>
    </row>
    <row r="932" spans="1:4" ht="12.75" customHeight="1" x14ac:dyDescent="0.35">
      <c r="A932" s="1"/>
      <c r="B932" s="6"/>
      <c r="C932" s="3"/>
      <c r="D932" s="6"/>
    </row>
    <row r="933" spans="1:4" ht="12.75" customHeight="1" x14ac:dyDescent="0.35">
      <c r="A933" s="1"/>
      <c r="B933" s="6"/>
      <c r="C933" s="3"/>
      <c r="D933" s="6"/>
    </row>
    <row r="934" spans="1:4" ht="12.75" customHeight="1" x14ac:dyDescent="0.35">
      <c r="A934" s="1"/>
      <c r="B934" s="6"/>
      <c r="C934" s="3"/>
      <c r="D934" s="6"/>
    </row>
    <row r="935" spans="1:4" ht="12.75" customHeight="1" x14ac:dyDescent="0.35">
      <c r="A935" s="1"/>
      <c r="B935" s="6"/>
      <c r="C935" s="3"/>
      <c r="D935" s="6"/>
    </row>
    <row r="936" spans="1:4" ht="12.75" customHeight="1" x14ac:dyDescent="0.35">
      <c r="A936" s="1"/>
      <c r="B936" s="6"/>
      <c r="C936" s="3"/>
      <c r="D936" s="6"/>
    </row>
    <row r="937" spans="1:4" ht="12.75" customHeight="1" x14ac:dyDescent="0.35">
      <c r="A937" s="1"/>
      <c r="B937" s="6"/>
      <c r="C937" s="3"/>
      <c r="D937" s="6"/>
    </row>
    <row r="938" spans="1:4" ht="12.75" customHeight="1" x14ac:dyDescent="0.35">
      <c r="A938" s="1"/>
      <c r="B938" s="6"/>
      <c r="C938" s="3"/>
      <c r="D938" s="6"/>
    </row>
    <row r="939" spans="1:4" ht="12.75" customHeight="1" x14ac:dyDescent="0.35">
      <c r="A939" s="1"/>
      <c r="B939" s="6"/>
      <c r="C939" s="3"/>
      <c r="D939" s="6"/>
    </row>
    <row r="940" spans="1:4" ht="12.75" customHeight="1" x14ac:dyDescent="0.35">
      <c r="A940" s="1"/>
      <c r="B940" s="6"/>
      <c r="C940" s="3"/>
      <c r="D940" s="6"/>
    </row>
    <row r="941" spans="1:4" ht="12.75" customHeight="1" x14ac:dyDescent="0.35">
      <c r="A941" s="1"/>
      <c r="B941" s="6"/>
      <c r="C941" s="3"/>
      <c r="D941" s="6"/>
    </row>
    <row r="942" spans="1:4" ht="12.75" customHeight="1" x14ac:dyDescent="0.35">
      <c r="A942" s="1"/>
      <c r="B942" s="6"/>
      <c r="C942" s="3"/>
      <c r="D942" s="6"/>
    </row>
    <row r="943" spans="1:4" ht="12.75" customHeight="1" x14ac:dyDescent="0.35">
      <c r="A943" s="1"/>
      <c r="B943" s="6"/>
      <c r="C943" s="3"/>
      <c r="D943" s="6"/>
    </row>
    <row r="944" spans="1:4" ht="12.75" customHeight="1" x14ac:dyDescent="0.35">
      <c r="A944" s="1"/>
      <c r="B944" s="6"/>
      <c r="C944" s="3"/>
      <c r="D944" s="6"/>
    </row>
    <row r="945" spans="1:4" ht="12.75" customHeight="1" x14ac:dyDescent="0.35">
      <c r="A945" s="1"/>
      <c r="B945" s="6"/>
      <c r="C945" s="3"/>
      <c r="D945" s="6"/>
    </row>
    <row r="946" spans="1:4" ht="12.75" customHeight="1" x14ac:dyDescent="0.35">
      <c r="A946" s="1"/>
      <c r="B946" s="6"/>
      <c r="C946" s="3"/>
      <c r="D946" s="6"/>
    </row>
    <row r="947" spans="1:4" ht="12.75" customHeight="1" x14ac:dyDescent="0.35">
      <c r="A947" s="1"/>
      <c r="B947" s="6"/>
      <c r="C947" s="3"/>
      <c r="D947" s="6"/>
    </row>
    <row r="948" spans="1:4" ht="12.75" customHeight="1" x14ac:dyDescent="0.35">
      <c r="A948" s="1"/>
      <c r="B948" s="6"/>
      <c r="C948" s="3"/>
      <c r="D948" s="6"/>
    </row>
    <row r="949" spans="1:4" ht="12.75" customHeight="1" x14ac:dyDescent="0.35">
      <c r="A949" s="1"/>
      <c r="B949" s="6"/>
      <c r="C949" s="3"/>
      <c r="D949" s="6"/>
    </row>
    <row r="950" spans="1:4" ht="12.75" customHeight="1" x14ac:dyDescent="0.35">
      <c r="A950" s="1"/>
      <c r="B950" s="6"/>
      <c r="C950" s="3"/>
      <c r="D950" s="6"/>
    </row>
    <row r="951" spans="1:4" ht="12.75" customHeight="1" x14ac:dyDescent="0.35">
      <c r="A951" s="1"/>
      <c r="B951" s="6"/>
      <c r="C951" s="3"/>
      <c r="D951" s="6"/>
    </row>
    <row r="952" spans="1:4" ht="12.75" customHeight="1" x14ac:dyDescent="0.35">
      <c r="A952" s="1"/>
      <c r="B952" s="6"/>
      <c r="C952" s="3"/>
      <c r="D952" s="6"/>
    </row>
    <row r="953" spans="1:4" ht="12.75" customHeight="1" x14ac:dyDescent="0.35">
      <c r="A953" s="1"/>
      <c r="B953" s="6"/>
      <c r="C953" s="3"/>
      <c r="D953" s="6"/>
    </row>
    <row r="954" spans="1:4" ht="12.75" customHeight="1" x14ac:dyDescent="0.35">
      <c r="A954" s="1"/>
      <c r="B954" s="6"/>
      <c r="C954" s="3"/>
      <c r="D954" s="6"/>
    </row>
    <row r="955" spans="1:4" ht="12.75" customHeight="1" x14ac:dyDescent="0.35">
      <c r="A955" s="1"/>
      <c r="B955" s="6"/>
      <c r="C955" s="3"/>
      <c r="D955" s="6"/>
    </row>
    <row r="956" spans="1:4" ht="12.75" customHeight="1" x14ac:dyDescent="0.35">
      <c r="A956" s="1"/>
      <c r="B956" s="6"/>
      <c r="C956" s="3"/>
      <c r="D956" s="6"/>
    </row>
    <row r="957" spans="1:4" ht="12.75" customHeight="1" x14ac:dyDescent="0.35">
      <c r="A957" s="1"/>
      <c r="B957" s="6"/>
      <c r="C957" s="3"/>
      <c r="D957" s="6"/>
    </row>
    <row r="958" spans="1:4" ht="12.75" customHeight="1" x14ac:dyDescent="0.35">
      <c r="A958" s="1"/>
      <c r="B958" s="6"/>
      <c r="C958" s="3"/>
      <c r="D958" s="6"/>
    </row>
    <row r="959" spans="1:4" ht="12.75" customHeight="1" x14ac:dyDescent="0.35">
      <c r="A959" s="1"/>
      <c r="B959" s="6"/>
      <c r="C959" s="3"/>
      <c r="D959" s="6"/>
    </row>
    <row r="960" spans="1:4" ht="12.75" customHeight="1" x14ac:dyDescent="0.35">
      <c r="A960" s="1"/>
      <c r="B960" s="6"/>
      <c r="C960" s="3"/>
      <c r="D960" s="6"/>
    </row>
    <row r="961" spans="1:4" ht="12.75" customHeight="1" x14ac:dyDescent="0.35">
      <c r="A961" s="1"/>
      <c r="B961" s="6"/>
      <c r="C961" s="3"/>
      <c r="D961" s="6"/>
    </row>
    <row r="962" spans="1:4" ht="12.75" customHeight="1" x14ac:dyDescent="0.35">
      <c r="A962" s="1"/>
      <c r="B962" s="6"/>
      <c r="C962" s="3"/>
      <c r="D962" s="6"/>
    </row>
    <row r="963" spans="1:4" ht="12.75" customHeight="1" x14ac:dyDescent="0.35">
      <c r="A963" s="1"/>
      <c r="B963" s="6"/>
      <c r="C963" s="3"/>
      <c r="D963" s="6"/>
    </row>
    <row r="964" spans="1:4" ht="12.75" customHeight="1" x14ac:dyDescent="0.35">
      <c r="A964" s="1"/>
      <c r="B964" s="6"/>
      <c r="C964" s="3"/>
      <c r="D964" s="6"/>
    </row>
    <row r="965" spans="1:4" ht="12.75" customHeight="1" x14ac:dyDescent="0.35">
      <c r="A965" s="1"/>
      <c r="B965" s="6"/>
      <c r="C965" s="3"/>
      <c r="D965" s="6"/>
    </row>
    <row r="966" spans="1:4" ht="12.75" customHeight="1" x14ac:dyDescent="0.35">
      <c r="A966" s="1"/>
      <c r="B966" s="6"/>
      <c r="C966" s="3"/>
      <c r="D966" s="6"/>
    </row>
    <row r="967" spans="1:4" ht="12.75" customHeight="1" x14ac:dyDescent="0.35">
      <c r="A967" s="1"/>
      <c r="B967" s="6"/>
      <c r="C967" s="3"/>
      <c r="D967" s="6"/>
    </row>
    <row r="968" spans="1:4" ht="12.75" customHeight="1" x14ac:dyDescent="0.35">
      <c r="A968" s="1"/>
      <c r="B968" s="6"/>
      <c r="C968" s="3"/>
      <c r="D968" s="6"/>
    </row>
    <row r="969" spans="1:4" ht="12.75" customHeight="1" x14ac:dyDescent="0.35">
      <c r="A969" s="1"/>
      <c r="B969" s="6"/>
      <c r="C969" s="3"/>
      <c r="D969" s="6"/>
    </row>
    <row r="970" spans="1:4" ht="12.75" customHeight="1" x14ac:dyDescent="0.35">
      <c r="A970" s="1"/>
      <c r="B970" s="6"/>
      <c r="C970" s="3"/>
      <c r="D970" s="6"/>
    </row>
    <row r="971" spans="1:4" ht="12.75" customHeight="1" x14ac:dyDescent="0.35">
      <c r="A971" s="1"/>
      <c r="B971" s="6"/>
      <c r="C971" s="3"/>
      <c r="D971" s="6"/>
    </row>
    <row r="972" spans="1:4" ht="12.75" customHeight="1" x14ac:dyDescent="0.35">
      <c r="A972" s="1"/>
      <c r="B972" s="6"/>
      <c r="C972" s="3"/>
      <c r="D972" s="6"/>
    </row>
    <row r="973" spans="1:4" ht="12.75" customHeight="1" x14ac:dyDescent="0.35">
      <c r="A973" s="1"/>
      <c r="B973" s="6"/>
      <c r="C973" s="3"/>
      <c r="D973" s="6"/>
    </row>
    <row r="974" spans="1:4" ht="12.75" customHeight="1" x14ac:dyDescent="0.35">
      <c r="A974" s="1"/>
      <c r="B974" s="6"/>
      <c r="C974" s="3"/>
      <c r="D974" s="6"/>
    </row>
    <row r="975" spans="1:4" ht="12.75" customHeight="1" x14ac:dyDescent="0.35">
      <c r="A975" s="1"/>
      <c r="B975" s="6"/>
      <c r="C975" s="3"/>
      <c r="D975" s="6"/>
    </row>
    <row r="976" spans="1:4" ht="12.75" customHeight="1" x14ac:dyDescent="0.35">
      <c r="A976" s="1"/>
      <c r="B976" s="6"/>
      <c r="C976" s="3"/>
      <c r="D976" s="6"/>
    </row>
    <row r="977" spans="1:4" ht="12.75" customHeight="1" x14ac:dyDescent="0.35">
      <c r="A977" s="1"/>
      <c r="B977" s="6"/>
      <c r="C977" s="3"/>
      <c r="D977" s="6"/>
    </row>
    <row r="978" spans="1:4" ht="12.75" customHeight="1" x14ac:dyDescent="0.35">
      <c r="A978" s="1"/>
      <c r="B978" s="6"/>
      <c r="C978" s="3"/>
      <c r="D978" s="6"/>
    </row>
    <row r="979" spans="1:4" ht="12.75" customHeight="1" x14ac:dyDescent="0.35">
      <c r="A979" s="1"/>
      <c r="B979" s="6"/>
      <c r="C979" s="3"/>
      <c r="D979" s="6"/>
    </row>
    <row r="980" spans="1:4" ht="12.75" customHeight="1" x14ac:dyDescent="0.35">
      <c r="A980" s="1"/>
      <c r="B980" s="6"/>
      <c r="C980" s="3"/>
      <c r="D980" s="6"/>
    </row>
    <row r="981" spans="1:4" ht="12.75" customHeight="1" x14ac:dyDescent="0.35">
      <c r="A981" s="1"/>
      <c r="B981" s="6"/>
      <c r="C981" s="3"/>
      <c r="D981" s="6"/>
    </row>
    <row r="982" spans="1:4" ht="12.75" customHeight="1" x14ac:dyDescent="0.35">
      <c r="A982" s="1"/>
      <c r="B982" s="6"/>
      <c r="C982" s="3"/>
      <c r="D982" s="6"/>
    </row>
    <row r="983" spans="1:4" ht="12.75" customHeight="1" x14ac:dyDescent="0.35">
      <c r="A983" s="1"/>
      <c r="B983" s="6"/>
      <c r="C983" s="3"/>
      <c r="D983" s="6"/>
    </row>
    <row r="984" spans="1:4" ht="12.75" customHeight="1" x14ac:dyDescent="0.35">
      <c r="A984" s="1"/>
      <c r="B984" s="6"/>
      <c r="C984" s="3"/>
      <c r="D984" s="6"/>
    </row>
    <row r="985" spans="1:4" ht="12.75" customHeight="1" x14ac:dyDescent="0.35">
      <c r="A985" s="1"/>
      <c r="B985" s="6"/>
      <c r="C985" s="3"/>
      <c r="D985" s="6"/>
    </row>
    <row r="986" spans="1:4" ht="12.75" customHeight="1" x14ac:dyDescent="0.35">
      <c r="A986" s="1"/>
      <c r="B986" s="6"/>
      <c r="C986" s="3"/>
      <c r="D986" s="6"/>
    </row>
    <row r="987" spans="1:4" ht="12.75" customHeight="1" x14ac:dyDescent="0.35">
      <c r="A987" s="1"/>
      <c r="B987" s="6"/>
      <c r="C987" s="3"/>
      <c r="D987" s="6"/>
    </row>
    <row r="988" spans="1:4" ht="12.75" customHeight="1" x14ac:dyDescent="0.35">
      <c r="A988" s="1"/>
      <c r="B988" s="6"/>
      <c r="C988" s="3"/>
      <c r="D988" s="6"/>
    </row>
    <row r="989" spans="1:4" ht="12.75" customHeight="1" x14ac:dyDescent="0.35">
      <c r="A989" s="1"/>
      <c r="B989" s="6"/>
      <c r="C989" s="3"/>
      <c r="D989" s="6"/>
    </row>
    <row r="990" spans="1:4" ht="12.75" customHeight="1" x14ac:dyDescent="0.35">
      <c r="A990" s="1"/>
      <c r="B990" s="6"/>
      <c r="C990" s="3"/>
      <c r="D990" s="6"/>
    </row>
    <row r="991" spans="1:4" ht="12.75" customHeight="1" x14ac:dyDescent="0.35">
      <c r="A991" s="1"/>
      <c r="B991" s="6"/>
      <c r="C991" s="3"/>
      <c r="D991" s="6"/>
    </row>
    <row r="992" spans="1:4" ht="12.75" customHeight="1" x14ac:dyDescent="0.35">
      <c r="A992" s="1"/>
      <c r="B992" s="6"/>
      <c r="C992" s="3"/>
      <c r="D992" s="6"/>
    </row>
    <row r="993" spans="1:4" ht="12.75" customHeight="1" x14ac:dyDescent="0.35">
      <c r="A993" s="1"/>
      <c r="B993" s="6"/>
      <c r="C993" s="3"/>
      <c r="D993" s="6"/>
    </row>
    <row r="994" spans="1:4" ht="12.75" customHeight="1" x14ac:dyDescent="0.35">
      <c r="A994" s="1"/>
      <c r="B994" s="6"/>
      <c r="C994" s="3"/>
      <c r="D994" s="6"/>
    </row>
    <row r="995" spans="1:4" ht="12.75" customHeight="1" x14ac:dyDescent="0.35">
      <c r="A995" s="1"/>
      <c r="B995" s="6"/>
      <c r="C995" s="3"/>
      <c r="D995" s="6"/>
    </row>
    <row r="996" spans="1:4" ht="12.75" customHeight="1" x14ac:dyDescent="0.35">
      <c r="A996" s="1"/>
      <c r="B996" s="6"/>
      <c r="C996" s="3"/>
      <c r="D996" s="6"/>
    </row>
    <row r="997" spans="1:4" ht="12.75" customHeight="1" x14ac:dyDescent="0.35">
      <c r="A997" s="1"/>
      <c r="B997" s="6"/>
      <c r="C997" s="3"/>
      <c r="D997" s="6"/>
    </row>
    <row r="998" spans="1:4" ht="12.75" customHeight="1" x14ac:dyDescent="0.35">
      <c r="A998" s="1"/>
      <c r="B998" s="6"/>
      <c r="C998" s="3"/>
      <c r="D998" s="6"/>
    </row>
    <row r="999" spans="1:4" ht="12.75" customHeight="1" x14ac:dyDescent="0.35">
      <c r="A999" s="1"/>
      <c r="B999" s="6"/>
      <c r="C999" s="3"/>
      <c r="D999" s="6"/>
    </row>
    <row r="1000" spans="1:4" ht="12.75" customHeight="1" x14ac:dyDescent="0.35">
      <c r="A1000" s="1"/>
      <c r="B1000" s="6"/>
      <c r="C1000" s="3"/>
      <c r="D1000" s="6"/>
    </row>
  </sheetData>
  <mergeCells count="1">
    <mergeCell ref="F15:H16"/>
  </mergeCells>
  <pageMargins left="0.15748031496062992" right="0.15748031496062992" top="0.98425196850393704" bottom="0.98425196850393704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showGridLines="0" workbookViewId="0"/>
  </sheetViews>
  <sheetFormatPr defaultColWidth="12.59765625" defaultRowHeight="15" customHeight="1" x14ac:dyDescent="0.35"/>
  <cols>
    <col min="1" max="11" width="4.3984375" customWidth="1"/>
    <col min="12" max="12" width="1.59765625" customWidth="1"/>
    <col min="13" max="26" width="4.3984375" customWidth="1"/>
  </cols>
  <sheetData>
    <row r="1" spans="1:23" ht="13.5" customHeight="1" x14ac:dyDescent="0.35">
      <c r="A1" s="11" t="str">
        <f>sections!B3</f>
        <v xml:space="preserve">CAS JoJo Coleman &amp; Camelia Cook </v>
      </c>
      <c r="M1" s="11" t="str">
        <f>sections!B4</f>
        <v xml:space="preserve">TOK Wendy Cook &amp; Sheryl Wills </v>
      </c>
    </row>
    <row r="2" spans="1:23" ht="13.5" customHeight="1" x14ac:dyDescent="0.35">
      <c r="A2" s="11" t="s">
        <v>134</v>
      </c>
      <c r="F2" s="11" t="s">
        <v>135</v>
      </c>
      <c r="I2" s="11" t="s">
        <v>136</v>
      </c>
      <c r="M2" s="11" t="s">
        <v>134</v>
      </c>
      <c r="R2" s="11" t="s">
        <v>135</v>
      </c>
      <c r="U2" s="11" t="s">
        <v>137</v>
      </c>
    </row>
    <row r="3" spans="1:23" ht="13.5" customHeight="1" x14ac:dyDescent="0.35">
      <c r="A3" s="11" t="s">
        <v>138</v>
      </c>
      <c r="B3" s="11" t="s">
        <v>139</v>
      </c>
      <c r="C3" s="11" t="s">
        <v>140</v>
      </c>
      <c r="D3" s="11" t="s">
        <v>141</v>
      </c>
      <c r="E3" s="11" t="s">
        <v>142</v>
      </c>
      <c r="G3" s="22" t="s">
        <v>143</v>
      </c>
      <c r="H3" s="22" t="s">
        <v>144</v>
      </c>
      <c r="I3" s="22" t="s">
        <v>145</v>
      </c>
      <c r="J3" s="22" t="s">
        <v>146</v>
      </c>
      <c r="K3" s="22" t="s">
        <v>147</v>
      </c>
      <c r="M3" s="11" t="s">
        <v>139</v>
      </c>
      <c r="N3" s="11" t="s">
        <v>141</v>
      </c>
      <c r="O3" s="11" t="s">
        <v>138</v>
      </c>
      <c r="P3" s="11" t="s">
        <v>140</v>
      </c>
      <c r="Q3" s="11" t="s">
        <v>148</v>
      </c>
      <c r="S3" s="22" t="s">
        <v>143</v>
      </c>
      <c r="T3" s="22" t="s">
        <v>144</v>
      </c>
      <c r="U3" s="22" t="s">
        <v>145</v>
      </c>
      <c r="V3" s="22" t="s">
        <v>146</v>
      </c>
      <c r="W3" s="22" t="s">
        <v>147</v>
      </c>
    </row>
    <row r="4" spans="1:23" ht="13.5" customHeight="1" x14ac:dyDescent="0.35">
      <c r="A4" s="22"/>
      <c r="B4" s="22"/>
      <c r="C4" s="22"/>
      <c r="D4" s="22"/>
      <c r="E4" s="22"/>
      <c r="G4" s="22"/>
      <c r="H4" s="22"/>
      <c r="I4" s="22"/>
      <c r="J4" s="22"/>
      <c r="K4" s="22"/>
      <c r="M4" s="22"/>
      <c r="N4" s="22"/>
      <c r="O4" s="22"/>
      <c r="P4" s="22"/>
      <c r="Q4" s="22"/>
      <c r="S4" s="22"/>
      <c r="T4" s="22"/>
      <c r="U4" s="22"/>
      <c r="V4" s="22"/>
      <c r="W4" s="22"/>
    </row>
    <row r="5" spans="1:23" ht="13.5" customHeight="1" x14ac:dyDescent="0.35">
      <c r="A5" s="22"/>
      <c r="B5" s="22"/>
      <c r="C5" s="22"/>
      <c r="D5" s="22"/>
      <c r="E5" s="22"/>
      <c r="G5" s="22"/>
      <c r="H5" s="22"/>
      <c r="I5" s="22"/>
      <c r="J5" s="22"/>
      <c r="K5" s="22"/>
      <c r="M5" s="22"/>
      <c r="N5" s="22"/>
      <c r="O5" s="22"/>
      <c r="P5" s="22"/>
      <c r="Q5" s="22"/>
      <c r="S5" s="22"/>
      <c r="T5" s="22"/>
      <c r="U5" s="22"/>
      <c r="V5" s="22"/>
      <c r="W5" s="22"/>
    </row>
    <row r="6" spans="1:23" ht="13.5" customHeight="1" x14ac:dyDescent="0.35">
      <c r="A6" s="22"/>
      <c r="B6" s="22"/>
      <c r="C6" s="22"/>
      <c r="D6" s="22"/>
      <c r="E6" s="22"/>
      <c r="G6" s="22"/>
      <c r="H6" s="22"/>
      <c r="I6" s="22"/>
      <c r="J6" s="22"/>
      <c r="K6" s="22"/>
      <c r="M6" s="22"/>
      <c r="N6" s="22"/>
      <c r="O6" s="22"/>
      <c r="P6" s="22"/>
      <c r="Q6" s="22"/>
      <c r="S6" s="22"/>
      <c r="T6" s="22"/>
      <c r="U6" s="22"/>
      <c r="V6" s="22"/>
      <c r="W6" s="22"/>
    </row>
    <row r="7" spans="1:23" ht="13.5" customHeight="1" x14ac:dyDescent="0.35">
      <c r="A7" s="22"/>
      <c r="B7" s="22"/>
      <c r="C7" s="22"/>
      <c r="D7" s="22"/>
      <c r="E7" s="22"/>
      <c r="G7" s="22"/>
      <c r="H7" s="22"/>
      <c r="I7" s="22"/>
      <c r="J7" s="22"/>
      <c r="K7" s="22"/>
      <c r="M7" s="22"/>
      <c r="N7" s="22"/>
      <c r="O7" s="22"/>
      <c r="P7" s="22"/>
      <c r="Q7" s="22"/>
      <c r="S7" s="22"/>
      <c r="T7" s="22"/>
      <c r="U7" s="22"/>
      <c r="V7" s="22"/>
      <c r="W7" s="22"/>
    </row>
    <row r="8" spans="1:23" ht="13.5" customHeight="1" x14ac:dyDescent="0.35">
      <c r="A8" s="22"/>
      <c r="B8" s="22"/>
      <c r="C8" s="22"/>
      <c r="D8" s="22"/>
      <c r="E8" s="22"/>
      <c r="G8" s="22"/>
      <c r="H8" s="22"/>
      <c r="I8" s="22"/>
      <c r="J8" s="22"/>
      <c r="K8" s="22"/>
      <c r="M8" s="22"/>
      <c r="N8" s="22"/>
      <c r="O8" s="22"/>
      <c r="P8" s="22"/>
      <c r="Q8" s="22"/>
      <c r="S8" s="22"/>
      <c r="T8" s="22"/>
      <c r="U8" s="22"/>
      <c r="V8" s="22"/>
      <c r="W8" s="22"/>
    </row>
    <row r="9" spans="1:23" ht="13.5" customHeight="1" x14ac:dyDescent="0.35">
      <c r="G9" s="22"/>
      <c r="H9" s="22"/>
      <c r="I9" s="22"/>
      <c r="J9" s="22"/>
      <c r="K9" s="22"/>
      <c r="S9" s="22"/>
      <c r="T9" s="22"/>
      <c r="U9" s="22"/>
      <c r="V9" s="22"/>
      <c r="W9" s="22"/>
    </row>
    <row r="10" spans="1:23" ht="13.5" customHeight="1" x14ac:dyDescent="0.35">
      <c r="G10" s="22"/>
      <c r="H10" s="22"/>
      <c r="I10" s="22"/>
      <c r="J10" s="22"/>
      <c r="K10" s="22"/>
      <c r="S10" s="22"/>
      <c r="T10" s="22"/>
      <c r="U10" s="22"/>
      <c r="V10" s="22"/>
      <c r="W10" s="22"/>
    </row>
    <row r="11" spans="1:23" ht="13.5" customHeight="1" x14ac:dyDescent="0.35">
      <c r="G11" s="22"/>
      <c r="H11" s="22"/>
      <c r="I11" s="22"/>
      <c r="J11" s="22"/>
      <c r="K11" s="22"/>
      <c r="S11" s="22"/>
      <c r="T11" s="22"/>
      <c r="U11" s="22"/>
      <c r="V11" s="22"/>
      <c r="W11" s="22"/>
    </row>
    <row r="12" spans="1:23" ht="13.5" customHeight="1" x14ac:dyDescent="0.35">
      <c r="G12" s="22"/>
      <c r="H12" s="22"/>
      <c r="I12" s="22"/>
      <c r="J12" s="22"/>
      <c r="K12" s="22"/>
      <c r="S12" s="22"/>
      <c r="T12" s="22"/>
      <c r="U12" s="22"/>
      <c r="V12" s="22"/>
      <c r="W12" s="22"/>
    </row>
    <row r="13" spans="1:23" ht="13.5" customHeight="1" x14ac:dyDescent="0.35"/>
    <row r="14" spans="1:23" ht="13.5" customHeight="1" x14ac:dyDescent="0.35">
      <c r="A14" s="11" t="str">
        <f>sections!B5</f>
        <v xml:space="preserve">PUK Rachel Langdon &amp; Natasha Smit </v>
      </c>
      <c r="M14" s="11" t="str">
        <f>sections!B6</f>
        <v>GERSA Sisi Ngata &amp; Tee Simon</v>
      </c>
    </row>
    <row r="15" spans="1:23" ht="13.5" customHeight="1" x14ac:dyDescent="0.35">
      <c r="A15" s="11" t="s">
        <v>134</v>
      </c>
      <c r="F15" s="11" t="s">
        <v>135</v>
      </c>
      <c r="I15" s="11" t="s">
        <v>149</v>
      </c>
      <c r="M15" s="11" t="s">
        <v>134</v>
      </c>
      <c r="R15" s="11" t="s">
        <v>135</v>
      </c>
      <c r="U15" s="11" t="s">
        <v>150</v>
      </c>
    </row>
    <row r="16" spans="1:23" ht="13.5" customHeight="1" x14ac:dyDescent="0.35">
      <c r="A16" s="11" t="s">
        <v>140</v>
      </c>
      <c r="B16" s="11" t="s">
        <v>142</v>
      </c>
      <c r="C16" s="11" t="s">
        <v>139</v>
      </c>
      <c r="D16" s="11" t="s">
        <v>148</v>
      </c>
      <c r="E16" s="11" t="s">
        <v>138</v>
      </c>
      <c r="G16" s="22" t="s">
        <v>143</v>
      </c>
      <c r="H16" s="22" t="s">
        <v>144</v>
      </c>
      <c r="I16" s="22" t="s">
        <v>145</v>
      </c>
      <c r="J16" s="22" t="s">
        <v>146</v>
      </c>
      <c r="K16" s="22" t="s">
        <v>147</v>
      </c>
      <c r="M16" s="11" t="s">
        <v>141</v>
      </c>
      <c r="N16" s="11" t="s">
        <v>138</v>
      </c>
      <c r="O16" s="11" t="s">
        <v>148</v>
      </c>
      <c r="P16" s="11" t="s">
        <v>142</v>
      </c>
      <c r="Q16" s="11" t="s">
        <v>139</v>
      </c>
      <c r="S16" s="22" t="s">
        <v>143</v>
      </c>
      <c r="T16" s="22" t="s">
        <v>144</v>
      </c>
      <c r="U16" s="22" t="s">
        <v>145</v>
      </c>
      <c r="V16" s="22" t="s">
        <v>146</v>
      </c>
      <c r="W16" s="22" t="s">
        <v>147</v>
      </c>
    </row>
    <row r="17" spans="1:23" ht="13.5" customHeight="1" x14ac:dyDescent="0.35">
      <c r="A17" s="22"/>
      <c r="B17" s="22"/>
      <c r="C17" s="22"/>
      <c r="D17" s="22"/>
      <c r="E17" s="22"/>
      <c r="G17" s="22"/>
      <c r="H17" s="22"/>
      <c r="I17" s="22"/>
      <c r="J17" s="22"/>
      <c r="K17" s="22"/>
      <c r="M17" s="22"/>
      <c r="N17" s="22"/>
      <c r="O17" s="22"/>
      <c r="P17" s="22"/>
      <c r="Q17" s="22"/>
      <c r="S17" s="22"/>
      <c r="T17" s="22"/>
      <c r="U17" s="22"/>
      <c r="V17" s="22"/>
      <c r="W17" s="22"/>
    </row>
    <row r="18" spans="1:23" ht="13.5" customHeight="1" x14ac:dyDescent="0.35">
      <c r="A18" s="22"/>
      <c r="B18" s="22"/>
      <c r="C18" s="22"/>
      <c r="D18" s="22"/>
      <c r="E18" s="22"/>
      <c r="G18" s="22"/>
      <c r="H18" s="22"/>
      <c r="I18" s="22"/>
      <c r="J18" s="22"/>
      <c r="K18" s="22"/>
      <c r="M18" s="22"/>
      <c r="N18" s="22"/>
      <c r="O18" s="22"/>
      <c r="P18" s="22"/>
      <c r="Q18" s="22"/>
      <c r="S18" s="22"/>
      <c r="T18" s="22"/>
      <c r="U18" s="22"/>
      <c r="V18" s="22"/>
      <c r="W18" s="22"/>
    </row>
    <row r="19" spans="1:23" ht="13.5" customHeight="1" x14ac:dyDescent="0.35">
      <c r="A19" s="22"/>
      <c r="B19" s="22"/>
      <c r="C19" s="22"/>
      <c r="D19" s="22"/>
      <c r="E19" s="22"/>
      <c r="G19" s="22"/>
      <c r="H19" s="22"/>
      <c r="I19" s="22"/>
      <c r="J19" s="22"/>
      <c r="K19" s="22"/>
      <c r="M19" s="22"/>
      <c r="N19" s="22"/>
      <c r="O19" s="22"/>
      <c r="P19" s="22"/>
      <c r="Q19" s="22"/>
      <c r="S19" s="22"/>
      <c r="T19" s="22"/>
      <c r="U19" s="22"/>
      <c r="V19" s="22"/>
      <c r="W19" s="22"/>
    </row>
    <row r="20" spans="1:23" ht="13.5" customHeight="1" x14ac:dyDescent="0.35">
      <c r="A20" s="22"/>
      <c r="B20" s="22"/>
      <c r="C20" s="22"/>
      <c r="D20" s="22"/>
      <c r="E20" s="22"/>
      <c r="G20" s="22"/>
      <c r="H20" s="22"/>
      <c r="I20" s="22"/>
      <c r="J20" s="22"/>
      <c r="K20" s="22"/>
      <c r="M20" s="22"/>
      <c r="N20" s="22"/>
      <c r="O20" s="22"/>
      <c r="P20" s="22"/>
      <c r="Q20" s="22"/>
      <c r="S20" s="22"/>
      <c r="T20" s="22"/>
      <c r="U20" s="22"/>
      <c r="V20" s="22"/>
      <c r="W20" s="22"/>
    </row>
    <row r="21" spans="1:23" ht="13.5" customHeight="1" x14ac:dyDescent="0.35">
      <c r="A21" s="22"/>
      <c r="B21" s="22"/>
      <c r="C21" s="22"/>
      <c r="D21" s="22"/>
      <c r="E21" s="22"/>
      <c r="G21" s="22"/>
      <c r="H21" s="22"/>
      <c r="I21" s="22"/>
      <c r="J21" s="22"/>
      <c r="K21" s="22"/>
      <c r="M21" s="22"/>
      <c r="N21" s="22"/>
      <c r="O21" s="22"/>
      <c r="P21" s="22"/>
      <c r="Q21" s="22"/>
      <c r="S21" s="22"/>
      <c r="T21" s="22"/>
      <c r="U21" s="22"/>
      <c r="V21" s="22"/>
      <c r="W21" s="22"/>
    </row>
    <row r="22" spans="1:23" ht="13.5" customHeight="1" x14ac:dyDescent="0.35">
      <c r="G22" s="22"/>
      <c r="H22" s="22"/>
      <c r="I22" s="22"/>
      <c r="J22" s="22"/>
      <c r="K22" s="22"/>
      <c r="S22" s="22"/>
      <c r="T22" s="22"/>
      <c r="U22" s="22"/>
      <c r="V22" s="22"/>
      <c r="W22" s="22"/>
    </row>
    <row r="23" spans="1:23" ht="13.5" customHeight="1" x14ac:dyDescent="0.35">
      <c r="G23" s="22"/>
      <c r="H23" s="22"/>
      <c r="I23" s="22"/>
      <c r="J23" s="22"/>
      <c r="K23" s="22"/>
      <c r="S23" s="22"/>
      <c r="T23" s="22"/>
      <c r="U23" s="22"/>
      <c r="V23" s="22"/>
      <c r="W23" s="22"/>
    </row>
    <row r="24" spans="1:23" ht="13.5" customHeight="1" x14ac:dyDescent="0.35">
      <c r="G24" s="22"/>
      <c r="H24" s="22"/>
      <c r="I24" s="22"/>
      <c r="J24" s="22"/>
      <c r="K24" s="22"/>
      <c r="S24" s="22"/>
      <c r="T24" s="22"/>
      <c r="U24" s="22"/>
      <c r="V24" s="22"/>
      <c r="W24" s="22"/>
    </row>
    <row r="25" spans="1:23" ht="13.5" customHeight="1" x14ac:dyDescent="0.35">
      <c r="G25" s="22"/>
      <c r="H25" s="22"/>
      <c r="I25" s="22"/>
      <c r="J25" s="22"/>
      <c r="K25" s="22"/>
      <c r="S25" s="22"/>
      <c r="T25" s="22"/>
      <c r="U25" s="22"/>
      <c r="V25" s="22"/>
      <c r="W25" s="22"/>
    </row>
    <row r="26" spans="1:23" ht="13.5" customHeight="1" x14ac:dyDescent="0.35"/>
    <row r="27" spans="1:23" ht="13.5" customHeight="1" x14ac:dyDescent="0.35">
      <c r="A27" s="11" t="str">
        <f>sections!B7</f>
        <v xml:space="preserve">PAT Robyn Harris &amp; Allayne Greenbury </v>
      </c>
      <c r="M27" s="11" t="str">
        <f>sections!B8</f>
        <v xml:space="preserve">MAN Tania Martin &amp; Sarah Ewe </v>
      </c>
    </row>
    <row r="28" spans="1:23" ht="13.5" customHeight="1" x14ac:dyDescent="0.35">
      <c r="A28" s="11" t="s">
        <v>134</v>
      </c>
      <c r="F28" s="11" t="s">
        <v>135</v>
      </c>
      <c r="I28" s="11" t="s">
        <v>151</v>
      </c>
      <c r="M28" s="11" t="s">
        <v>134</v>
      </c>
      <c r="R28" s="11" t="s">
        <v>135</v>
      </c>
      <c r="U28" s="11" t="s">
        <v>152</v>
      </c>
    </row>
    <row r="29" spans="1:23" ht="13.5" customHeight="1" x14ac:dyDescent="0.35">
      <c r="A29" s="11" t="s">
        <v>142</v>
      </c>
      <c r="B29" s="11" t="s">
        <v>148</v>
      </c>
      <c r="C29" s="11" t="s">
        <v>141</v>
      </c>
      <c r="D29" s="11" t="s">
        <v>138</v>
      </c>
      <c r="E29" s="11" t="s">
        <v>140</v>
      </c>
      <c r="G29" s="22" t="s">
        <v>143</v>
      </c>
      <c r="H29" s="22" t="s">
        <v>144</v>
      </c>
      <c r="I29" s="22" t="s">
        <v>145</v>
      </c>
      <c r="J29" s="22" t="s">
        <v>146</v>
      </c>
      <c r="K29" s="22" t="s">
        <v>147</v>
      </c>
      <c r="M29" s="11" t="s">
        <v>148</v>
      </c>
      <c r="N29" s="11" t="s">
        <v>140</v>
      </c>
      <c r="O29" s="11" t="s">
        <v>142</v>
      </c>
      <c r="P29" s="11" t="s">
        <v>139</v>
      </c>
      <c r="Q29" s="11" t="s">
        <v>141</v>
      </c>
      <c r="S29" s="22" t="s">
        <v>143</v>
      </c>
      <c r="T29" s="22" t="s">
        <v>144</v>
      </c>
      <c r="U29" s="22" t="s">
        <v>145</v>
      </c>
      <c r="V29" s="22" t="s">
        <v>146</v>
      </c>
      <c r="W29" s="22" t="s">
        <v>147</v>
      </c>
    </row>
    <row r="30" spans="1:23" ht="13.5" customHeight="1" x14ac:dyDescent="0.35">
      <c r="A30" s="22"/>
      <c r="B30" s="22"/>
      <c r="C30" s="22"/>
      <c r="D30" s="22"/>
      <c r="E30" s="22"/>
      <c r="G30" s="22"/>
      <c r="H30" s="22"/>
      <c r="I30" s="22"/>
      <c r="J30" s="22"/>
      <c r="K30" s="22"/>
      <c r="M30" s="22"/>
      <c r="N30" s="22"/>
      <c r="O30" s="22"/>
      <c r="P30" s="22"/>
      <c r="Q30" s="22"/>
      <c r="S30" s="22"/>
      <c r="T30" s="22"/>
      <c r="U30" s="22"/>
      <c r="V30" s="22"/>
      <c r="W30" s="22"/>
    </row>
    <row r="31" spans="1:23" ht="13.5" customHeight="1" x14ac:dyDescent="0.35">
      <c r="A31" s="22"/>
      <c r="B31" s="22"/>
      <c r="C31" s="22"/>
      <c r="D31" s="22"/>
      <c r="E31" s="22"/>
      <c r="G31" s="22"/>
      <c r="H31" s="22"/>
      <c r="I31" s="22"/>
      <c r="J31" s="22"/>
      <c r="K31" s="22"/>
      <c r="M31" s="22"/>
      <c r="N31" s="22"/>
      <c r="O31" s="22"/>
      <c r="P31" s="22"/>
      <c r="Q31" s="22"/>
      <c r="S31" s="22"/>
      <c r="T31" s="22"/>
      <c r="U31" s="22"/>
      <c r="V31" s="22"/>
      <c r="W31" s="22"/>
    </row>
    <row r="32" spans="1:23" ht="13.5" customHeight="1" x14ac:dyDescent="0.35">
      <c r="A32" s="22"/>
      <c r="B32" s="22"/>
      <c r="C32" s="22"/>
      <c r="D32" s="22"/>
      <c r="E32" s="22"/>
      <c r="G32" s="22"/>
      <c r="H32" s="22"/>
      <c r="I32" s="22"/>
      <c r="J32" s="22"/>
      <c r="K32" s="22"/>
      <c r="M32" s="22"/>
      <c r="N32" s="22"/>
      <c r="O32" s="22"/>
      <c r="P32" s="22"/>
      <c r="Q32" s="22"/>
      <c r="S32" s="22"/>
      <c r="T32" s="22"/>
      <c r="U32" s="22"/>
      <c r="V32" s="22"/>
      <c r="W32" s="22"/>
    </row>
    <row r="33" spans="1:23" ht="13.5" customHeight="1" x14ac:dyDescent="0.35">
      <c r="A33" s="22"/>
      <c r="B33" s="22"/>
      <c r="C33" s="22"/>
      <c r="D33" s="22"/>
      <c r="E33" s="22"/>
      <c r="G33" s="22"/>
      <c r="H33" s="22"/>
      <c r="I33" s="22"/>
      <c r="J33" s="22"/>
      <c r="K33" s="22"/>
      <c r="M33" s="22"/>
      <c r="N33" s="22"/>
      <c r="O33" s="22"/>
      <c r="P33" s="22"/>
      <c r="Q33" s="22"/>
      <c r="S33" s="22"/>
      <c r="T33" s="22"/>
      <c r="U33" s="22"/>
      <c r="V33" s="22"/>
      <c r="W33" s="22"/>
    </row>
    <row r="34" spans="1:23" ht="13.5" customHeight="1" x14ac:dyDescent="0.35">
      <c r="A34" s="22"/>
      <c r="B34" s="22"/>
      <c r="C34" s="22"/>
      <c r="D34" s="22"/>
      <c r="E34" s="22"/>
      <c r="G34" s="22"/>
      <c r="H34" s="22"/>
      <c r="I34" s="22"/>
      <c r="J34" s="22"/>
      <c r="K34" s="22"/>
      <c r="M34" s="22"/>
      <c r="N34" s="22"/>
      <c r="O34" s="22"/>
      <c r="P34" s="22"/>
      <c r="Q34" s="22"/>
      <c r="S34" s="22"/>
      <c r="T34" s="22"/>
      <c r="U34" s="22"/>
      <c r="V34" s="22"/>
      <c r="W34" s="22"/>
    </row>
    <row r="35" spans="1:23" ht="13.5" customHeight="1" x14ac:dyDescent="0.35">
      <c r="G35" s="22"/>
      <c r="H35" s="22"/>
      <c r="I35" s="22"/>
      <c r="J35" s="22"/>
      <c r="K35" s="22"/>
      <c r="S35" s="22"/>
      <c r="T35" s="22"/>
      <c r="U35" s="22"/>
      <c r="V35" s="22"/>
      <c r="W35" s="22"/>
    </row>
    <row r="36" spans="1:23" ht="13.5" customHeight="1" x14ac:dyDescent="0.35">
      <c r="G36" s="22"/>
      <c r="H36" s="22"/>
      <c r="I36" s="22"/>
      <c r="J36" s="22"/>
      <c r="K36" s="22"/>
      <c r="S36" s="22"/>
      <c r="T36" s="22"/>
      <c r="U36" s="22"/>
      <c r="V36" s="22"/>
      <c r="W36" s="22"/>
    </row>
    <row r="37" spans="1:23" ht="13.5" customHeight="1" x14ac:dyDescent="0.35">
      <c r="G37" s="22"/>
      <c r="H37" s="22"/>
      <c r="I37" s="22"/>
      <c r="J37" s="22"/>
      <c r="K37" s="22"/>
      <c r="S37" s="22"/>
      <c r="T37" s="22"/>
      <c r="U37" s="22"/>
      <c r="V37" s="22"/>
      <c r="W37" s="22"/>
    </row>
    <row r="38" spans="1:23" ht="13.5" customHeight="1" x14ac:dyDescent="0.35">
      <c r="G38" s="22"/>
      <c r="H38" s="22"/>
      <c r="I38" s="22"/>
      <c r="J38" s="22"/>
      <c r="K38" s="22"/>
      <c r="S38" s="22"/>
      <c r="T38" s="22"/>
      <c r="U38" s="22"/>
      <c r="V38" s="22"/>
      <c r="W38" s="22"/>
    </row>
    <row r="39" spans="1:23" ht="13.5" customHeight="1" x14ac:dyDescent="0.35"/>
    <row r="40" spans="1:23" ht="13.5" customHeight="1" x14ac:dyDescent="0.35">
      <c r="A40" s="11" t="str">
        <f>sections!B11</f>
        <v xml:space="preserve">MAN Rosie Rawiri &amp; Kimberley Cullen </v>
      </c>
      <c r="M40" s="11" t="str">
        <f>sections!B12</f>
        <v>NPL Dianne Rangiuia &amp; Teo Thoresen</v>
      </c>
    </row>
    <row r="41" spans="1:23" ht="13.5" customHeight="1" x14ac:dyDescent="0.35">
      <c r="A41" s="11" t="s">
        <v>134</v>
      </c>
      <c r="F41" s="11" t="s">
        <v>135</v>
      </c>
      <c r="I41" s="11" t="s">
        <v>153</v>
      </c>
      <c r="M41" s="11" t="s">
        <v>134</v>
      </c>
      <c r="R41" s="11" t="s">
        <v>135</v>
      </c>
      <c r="U41" s="11" t="s">
        <v>154</v>
      </c>
    </row>
    <row r="42" spans="1:23" ht="13.5" customHeight="1" x14ac:dyDescent="0.35">
      <c r="A42" s="11" t="s">
        <v>138</v>
      </c>
      <c r="B42" s="11" t="s">
        <v>139</v>
      </c>
      <c r="C42" s="11" t="s">
        <v>140</v>
      </c>
      <c r="D42" s="11" t="s">
        <v>141</v>
      </c>
      <c r="E42" s="11" t="s">
        <v>142</v>
      </c>
      <c r="G42" s="22" t="s">
        <v>143</v>
      </c>
      <c r="H42" s="22" t="s">
        <v>144</v>
      </c>
      <c r="I42" s="22" t="s">
        <v>145</v>
      </c>
      <c r="J42" s="22" t="s">
        <v>146</v>
      </c>
      <c r="K42" s="22" t="s">
        <v>147</v>
      </c>
      <c r="M42" s="11" t="s">
        <v>139</v>
      </c>
      <c r="N42" s="11" t="s">
        <v>141</v>
      </c>
      <c r="O42" s="11" t="s">
        <v>138</v>
      </c>
      <c r="P42" s="11" t="s">
        <v>140</v>
      </c>
      <c r="Q42" s="11" t="s">
        <v>148</v>
      </c>
      <c r="S42" s="22" t="s">
        <v>143</v>
      </c>
      <c r="T42" s="22" t="s">
        <v>144</v>
      </c>
      <c r="U42" s="22" t="s">
        <v>145</v>
      </c>
      <c r="V42" s="22" t="s">
        <v>146</v>
      </c>
      <c r="W42" s="22" t="s">
        <v>147</v>
      </c>
    </row>
    <row r="43" spans="1:23" ht="13.5" customHeight="1" x14ac:dyDescent="0.35">
      <c r="A43" s="22"/>
      <c r="B43" s="22"/>
      <c r="C43" s="22"/>
      <c r="D43" s="22"/>
      <c r="E43" s="22"/>
      <c r="G43" s="22"/>
      <c r="H43" s="22"/>
      <c r="I43" s="22"/>
      <c r="J43" s="22"/>
      <c r="K43" s="22"/>
      <c r="M43" s="22"/>
      <c r="N43" s="22"/>
      <c r="O43" s="22"/>
      <c r="P43" s="22"/>
      <c r="Q43" s="22"/>
      <c r="S43" s="22"/>
      <c r="T43" s="22"/>
      <c r="U43" s="22"/>
      <c r="V43" s="22"/>
      <c r="W43" s="22"/>
    </row>
    <row r="44" spans="1:23" ht="13.5" customHeight="1" x14ac:dyDescent="0.35">
      <c r="A44" s="22"/>
      <c r="B44" s="22"/>
      <c r="C44" s="22"/>
      <c r="D44" s="22"/>
      <c r="E44" s="22"/>
      <c r="G44" s="22"/>
      <c r="H44" s="22"/>
      <c r="I44" s="22"/>
      <c r="J44" s="22"/>
      <c r="K44" s="22"/>
      <c r="M44" s="22"/>
      <c r="N44" s="22"/>
      <c r="O44" s="22"/>
      <c r="P44" s="22"/>
      <c r="Q44" s="22"/>
      <c r="S44" s="22"/>
      <c r="T44" s="22"/>
      <c r="U44" s="22"/>
      <c r="V44" s="22"/>
      <c r="W44" s="22"/>
    </row>
    <row r="45" spans="1:23" ht="13.5" customHeight="1" x14ac:dyDescent="0.35">
      <c r="A45" s="22"/>
      <c r="B45" s="22"/>
      <c r="C45" s="22"/>
      <c r="D45" s="22"/>
      <c r="E45" s="22"/>
      <c r="G45" s="22"/>
      <c r="H45" s="22"/>
      <c r="I45" s="22"/>
      <c r="J45" s="22"/>
      <c r="K45" s="22"/>
      <c r="M45" s="22"/>
      <c r="N45" s="22"/>
      <c r="O45" s="22"/>
      <c r="P45" s="22"/>
      <c r="Q45" s="22"/>
      <c r="S45" s="22"/>
      <c r="T45" s="22"/>
      <c r="U45" s="22"/>
      <c r="V45" s="22"/>
      <c r="W45" s="22"/>
    </row>
    <row r="46" spans="1:23" ht="13.5" customHeight="1" x14ac:dyDescent="0.35">
      <c r="A46" s="22"/>
      <c r="B46" s="22"/>
      <c r="C46" s="22"/>
      <c r="D46" s="22"/>
      <c r="E46" s="22"/>
      <c r="G46" s="22"/>
      <c r="H46" s="22"/>
      <c r="I46" s="22"/>
      <c r="J46" s="22"/>
      <c r="K46" s="22"/>
      <c r="M46" s="22"/>
      <c r="N46" s="22"/>
      <c r="O46" s="22"/>
      <c r="P46" s="22"/>
      <c r="Q46" s="22"/>
      <c r="S46" s="22"/>
      <c r="T46" s="22"/>
      <c r="U46" s="22"/>
      <c r="V46" s="22"/>
      <c r="W46" s="22"/>
    </row>
    <row r="47" spans="1:23" ht="13.5" customHeight="1" x14ac:dyDescent="0.35">
      <c r="A47" s="22"/>
      <c r="B47" s="22"/>
      <c r="C47" s="22"/>
      <c r="D47" s="22"/>
      <c r="E47" s="22"/>
      <c r="G47" s="22"/>
      <c r="H47" s="22"/>
      <c r="I47" s="22"/>
      <c r="J47" s="22"/>
      <c r="K47" s="22"/>
      <c r="M47" s="22"/>
      <c r="N47" s="22"/>
      <c r="O47" s="22"/>
      <c r="P47" s="22"/>
      <c r="Q47" s="22"/>
      <c r="S47" s="22"/>
      <c r="T47" s="22"/>
      <c r="U47" s="22"/>
      <c r="V47" s="22"/>
      <c r="W47" s="22"/>
    </row>
    <row r="48" spans="1:23" ht="13.5" customHeight="1" x14ac:dyDescent="0.35">
      <c r="G48" s="22"/>
      <c r="H48" s="22"/>
      <c r="I48" s="22"/>
      <c r="J48" s="22"/>
      <c r="K48" s="22"/>
      <c r="S48" s="22"/>
      <c r="T48" s="22"/>
      <c r="U48" s="22"/>
      <c r="V48" s="22"/>
      <c r="W48" s="22"/>
    </row>
    <row r="49" spans="1:23" ht="13.5" customHeight="1" x14ac:dyDescent="0.35">
      <c r="G49" s="22"/>
      <c r="H49" s="22"/>
      <c r="I49" s="22"/>
      <c r="J49" s="22"/>
      <c r="K49" s="22"/>
      <c r="S49" s="22"/>
      <c r="T49" s="22"/>
      <c r="U49" s="22"/>
      <c r="V49" s="22"/>
      <c r="W49" s="22"/>
    </row>
    <row r="50" spans="1:23" ht="13.5" customHeight="1" x14ac:dyDescent="0.35">
      <c r="G50" s="22"/>
      <c r="H50" s="22"/>
      <c r="I50" s="22"/>
      <c r="J50" s="22"/>
      <c r="K50" s="22"/>
      <c r="S50" s="22"/>
      <c r="T50" s="22"/>
      <c r="U50" s="22"/>
      <c r="V50" s="22"/>
      <c r="W50" s="22"/>
    </row>
    <row r="51" spans="1:23" ht="13.5" customHeight="1" x14ac:dyDescent="0.35">
      <c r="G51" s="22"/>
      <c r="H51" s="22"/>
      <c r="I51" s="22"/>
      <c r="J51" s="22"/>
      <c r="K51" s="22"/>
      <c r="S51" s="22"/>
      <c r="T51" s="22"/>
      <c r="U51" s="22"/>
      <c r="V51" s="22"/>
      <c r="W51" s="22"/>
    </row>
    <row r="52" spans="1:23" ht="13.5" customHeight="1" x14ac:dyDescent="0.35"/>
    <row r="53" spans="1:23" ht="13.5" customHeight="1" x14ac:dyDescent="0.35">
      <c r="A53" s="11" t="str">
        <f>sections!B13</f>
        <v xml:space="preserve">GERSA Leilani Alderson &amp; Brenda Rehu </v>
      </c>
      <c r="M53" s="11" t="str">
        <f>sections!B14</f>
        <v xml:space="preserve">TAR Monica Kendrick &amp; Lil Takiwa </v>
      </c>
    </row>
    <row r="54" spans="1:23" ht="13.5" customHeight="1" x14ac:dyDescent="0.35">
      <c r="A54" s="11" t="s">
        <v>134</v>
      </c>
      <c r="F54" s="11" t="s">
        <v>135</v>
      </c>
      <c r="I54" s="11" t="s">
        <v>155</v>
      </c>
      <c r="M54" s="11" t="s">
        <v>134</v>
      </c>
      <c r="R54" s="11" t="s">
        <v>135</v>
      </c>
      <c r="U54" s="11" t="s">
        <v>156</v>
      </c>
    </row>
    <row r="55" spans="1:23" ht="13.5" customHeight="1" x14ac:dyDescent="0.35">
      <c r="A55" s="11" t="s">
        <v>140</v>
      </c>
      <c r="B55" s="11" t="s">
        <v>142</v>
      </c>
      <c r="C55" s="11" t="s">
        <v>139</v>
      </c>
      <c r="D55" s="11" t="s">
        <v>148</v>
      </c>
      <c r="E55" s="11" t="s">
        <v>138</v>
      </c>
      <c r="G55" s="22" t="s">
        <v>143</v>
      </c>
      <c r="H55" s="22" t="s">
        <v>144</v>
      </c>
      <c r="I55" s="22" t="s">
        <v>145</v>
      </c>
      <c r="J55" s="22" t="s">
        <v>146</v>
      </c>
      <c r="K55" s="22" t="s">
        <v>147</v>
      </c>
      <c r="M55" s="11" t="s">
        <v>141</v>
      </c>
      <c r="N55" s="11" t="s">
        <v>138</v>
      </c>
      <c r="O55" s="11" t="s">
        <v>148</v>
      </c>
      <c r="P55" s="11" t="s">
        <v>142</v>
      </c>
      <c r="Q55" s="11" t="s">
        <v>139</v>
      </c>
      <c r="S55" s="22" t="s">
        <v>143</v>
      </c>
      <c r="T55" s="22" t="s">
        <v>144</v>
      </c>
      <c r="U55" s="22" t="s">
        <v>145</v>
      </c>
      <c r="V55" s="22" t="s">
        <v>146</v>
      </c>
      <c r="W55" s="22" t="s">
        <v>147</v>
      </c>
    </row>
    <row r="56" spans="1:23" ht="13.5" customHeight="1" x14ac:dyDescent="0.35">
      <c r="A56" s="22"/>
      <c r="B56" s="22"/>
      <c r="C56" s="22"/>
      <c r="D56" s="22"/>
      <c r="E56" s="22"/>
      <c r="G56" s="22"/>
      <c r="H56" s="22"/>
      <c r="I56" s="22"/>
      <c r="J56" s="22"/>
      <c r="K56" s="22"/>
      <c r="M56" s="22"/>
      <c r="N56" s="22"/>
      <c r="O56" s="22"/>
      <c r="P56" s="22"/>
      <c r="Q56" s="22"/>
      <c r="S56" s="22"/>
      <c r="T56" s="22"/>
      <c r="U56" s="22"/>
      <c r="V56" s="22"/>
      <c r="W56" s="22"/>
    </row>
    <row r="57" spans="1:23" ht="13.5" customHeight="1" x14ac:dyDescent="0.35">
      <c r="A57" s="22"/>
      <c r="B57" s="22"/>
      <c r="C57" s="22"/>
      <c r="D57" s="22"/>
      <c r="E57" s="22"/>
      <c r="G57" s="22"/>
      <c r="H57" s="22"/>
      <c r="I57" s="22"/>
      <c r="J57" s="22"/>
      <c r="K57" s="22"/>
      <c r="M57" s="22"/>
      <c r="N57" s="22"/>
      <c r="O57" s="22"/>
      <c r="P57" s="22"/>
      <c r="Q57" s="22"/>
      <c r="S57" s="22"/>
      <c r="T57" s="22"/>
      <c r="U57" s="22"/>
      <c r="V57" s="22"/>
      <c r="W57" s="22"/>
    </row>
    <row r="58" spans="1:23" ht="13.5" customHeight="1" x14ac:dyDescent="0.35">
      <c r="A58" s="22"/>
      <c r="B58" s="22"/>
      <c r="C58" s="22"/>
      <c r="D58" s="22"/>
      <c r="E58" s="22"/>
      <c r="G58" s="22"/>
      <c r="H58" s="22"/>
      <c r="I58" s="22"/>
      <c r="J58" s="22"/>
      <c r="K58" s="22"/>
      <c r="M58" s="22"/>
      <c r="N58" s="22"/>
      <c r="O58" s="22"/>
      <c r="P58" s="22"/>
      <c r="Q58" s="22"/>
      <c r="S58" s="22"/>
      <c r="T58" s="22"/>
      <c r="U58" s="22"/>
      <c r="V58" s="22"/>
      <c r="W58" s="22"/>
    </row>
    <row r="59" spans="1:23" ht="13.5" customHeight="1" x14ac:dyDescent="0.35">
      <c r="A59" s="22"/>
      <c r="B59" s="22"/>
      <c r="C59" s="22"/>
      <c r="D59" s="22"/>
      <c r="E59" s="22"/>
      <c r="G59" s="22"/>
      <c r="H59" s="22"/>
      <c r="I59" s="22"/>
      <c r="J59" s="22"/>
      <c r="K59" s="22"/>
      <c r="M59" s="22"/>
      <c r="N59" s="22"/>
      <c r="O59" s="22"/>
      <c r="P59" s="22"/>
      <c r="Q59" s="22"/>
      <c r="S59" s="22"/>
      <c r="T59" s="22"/>
      <c r="U59" s="22"/>
      <c r="V59" s="22"/>
      <c r="W59" s="22"/>
    </row>
    <row r="60" spans="1:23" ht="13.5" customHeight="1" x14ac:dyDescent="0.35">
      <c r="A60" s="22"/>
      <c r="B60" s="22"/>
      <c r="C60" s="22"/>
      <c r="D60" s="22"/>
      <c r="E60" s="22"/>
      <c r="G60" s="22"/>
      <c r="H60" s="22"/>
      <c r="I60" s="22"/>
      <c r="J60" s="22"/>
      <c r="K60" s="22"/>
      <c r="M60" s="22"/>
      <c r="N60" s="22"/>
      <c r="O60" s="22"/>
      <c r="P60" s="22"/>
      <c r="Q60" s="22"/>
      <c r="S60" s="22"/>
      <c r="T60" s="22"/>
      <c r="U60" s="22"/>
      <c r="V60" s="22"/>
      <c r="W60" s="22"/>
    </row>
    <row r="61" spans="1:23" ht="13.5" customHeight="1" x14ac:dyDescent="0.35">
      <c r="G61" s="22"/>
      <c r="H61" s="22"/>
      <c r="I61" s="22"/>
      <c r="J61" s="22"/>
      <c r="K61" s="22"/>
      <c r="S61" s="22"/>
      <c r="T61" s="22"/>
      <c r="U61" s="22"/>
      <c r="V61" s="22"/>
      <c r="W61" s="22"/>
    </row>
    <row r="62" spans="1:23" ht="13.5" customHeight="1" x14ac:dyDescent="0.35">
      <c r="G62" s="22"/>
      <c r="H62" s="22"/>
      <c r="I62" s="22"/>
      <c r="J62" s="22"/>
      <c r="K62" s="22"/>
      <c r="S62" s="22"/>
      <c r="T62" s="22"/>
      <c r="U62" s="22"/>
      <c r="V62" s="22"/>
      <c r="W62" s="22"/>
    </row>
    <row r="63" spans="1:23" ht="13.5" customHeight="1" x14ac:dyDescent="0.35">
      <c r="G63" s="22"/>
      <c r="H63" s="22"/>
      <c r="I63" s="22"/>
      <c r="J63" s="22"/>
      <c r="K63" s="22"/>
      <c r="S63" s="22"/>
      <c r="T63" s="22"/>
      <c r="U63" s="22"/>
      <c r="V63" s="22"/>
      <c r="W63" s="22"/>
    </row>
    <row r="64" spans="1:23" ht="13.5" customHeight="1" x14ac:dyDescent="0.35">
      <c r="G64" s="22"/>
      <c r="H64" s="22"/>
      <c r="I64" s="22"/>
      <c r="J64" s="22"/>
      <c r="K64" s="22"/>
      <c r="S64" s="22"/>
      <c r="T64" s="22"/>
      <c r="U64" s="22"/>
      <c r="V64" s="22"/>
      <c r="W64" s="22"/>
    </row>
    <row r="65" spans="1:23" ht="13.5" customHeight="1" x14ac:dyDescent="0.35"/>
    <row r="66" spans="1:23" ht="13.5" customHeight="1" x14ac:dyDescent="0.35">
      <c r="A66" s="11" t="str">
        <f>sections!B15</f>
        <v xml:space="preserve">TGA Merry Wills &amp; Lil Saunders </v>
      </c>
      <c r="M66" s="11" t="str">
        <f>sections!B16</f>
        <v>PAT Addison &amp; Terri Argus</v>
      </c>
    </row>
    <row r="67" spans="1:23" ht="13.5" customHeight="1" x14ac:dyDescent="0.35">
      <c r="A67" s="11" t="s">
        <v>134</v>
      </c>
      <c r="F67" s="11" t="s">
        <v>135</v>
      </c>
      <c r="I67" s="11" t="s">
        <v>157</v>
      </c>
      <c r="M67" s="11" t="s">
        <v>134</v>
      </c>
      <c r="R67" s="11" t="s">
        <v>135</v>
      </c>
      <c r="U67" s="11" t="s">
        <v>158</v>
      </c>
    </row>
    <row r="68" spans="1:23" ht="13.5" customHeight="1" x14ac:dyDescent="0.35">
      <c r="A68" s="11" t="s">
        <v>142</v>
      </c>
      <c r="B68" s="11" t="s">
        <v>148</v>
      </c>
      <c r="C68" s="11" t="s">
        <v>141</v>
      </c>
      <c r="D68" s="11" t="s">
        <v>138</v>
      </c>
      <c r="E68" s="11" t="s">
        <v>140</v>
      </c>
      <c r="G68" s="22" t="s">
        <v>143</v>
      </c>
      <c r="H68" s="22" t="s">
        <v>144</v>
      </c>
      <c r="I68" s="22" t="s">
        <v>145</v>
      </c>
      <c r="J68" s="22" t="s">
        <v>146</v>
      </c>
      <c r="K68" s="22" t="s">
        <v>147</v>
      </c>
      <c r="M68" s="11" t="s">
        <v>148</v>
      </c>
      <c r="N68" s="11" t="s">
        <v>140</v>
      </c>
      <c r="O68" s="11" t="s">
        <v>142</v>
      </c>
      <c r="P68" s="11" t="s">
        <v>139</v>
      </c>
      <c r="Q68" s="11" t="s">
        <v>141</v>
      </c>
      <c r="S68" s="22" t="s">
        <v>143</v>
      </c>
      <c r="T68" s="22" t="s">
        <v>144</v>
      </c>
      <c r="U68" s="22" t="s">
        <v>145</v>
      </c>
      <c r="V68" s="22" t="s">
        <v>146</v>
      </c>
      <c r="W68" s="22" t="s">
        <v>147</v>
      </c>
    </row>
    <row r="69" spans="1:23" ht="13.5" customHeight="1" x14ac:dyDescent="0.35">
      <c r="A69" s="22"/>
      <c r="B69" s="22"/>
      <c r="C69" s="22"/>
      <c r="D69" s="22"/>
      <c r="E69" s="22"/>
      <c r="G69" s="22"/>
      <c r="H69" s="22"/>
      <c r="I69" s="22"/>
      <c r="J69" s="22"/>
      <c r="K69" s="22"/>
      <c r="M69" s="22"/>
      <c r="N69" s="22"/>
      <c r="O69" s="22"/>
      <c r="P69" s="22"/>
      <c r="Q69" s="22"/>
      <c r="S69" s="22"/>
      <c r="T69" s="22"/>
      <c r="U69" s="22"/>
      <c r="V69" s="22"/>
      <c r="W69" s="22"/>
    </row>
    <row r="70" spans="1:23" ht="13.5" customHeight="1" x14ac:dyDescent="0.35">
      <c r="A70" s="22"/>
      <c r="B70" s="22"/>
      <c r="C70" s="22"/>
      <c r="D70" s="22"/>
      <c r="E70" s="22"/>
      <c r="G70" s="22"/>
      <c r="H70" s="22"/>
      <c r="I70" s="22"/>
      <c r="J70" s="22"/>
      <c r="K70" s="22"/>
      <c r="M70" s="22"/>
      <c r="N70" s="22"/>
      <c r="O70" s="22"/>
      <c r="P70" s="22"/>
      <c r="Q70" s="22"/>
      <c r="S70" s="22"/>
      <c r="T70" s="22"/>
      <c r="U70" s="22"/>
      <c r="V70" s="22"/>
      <c r="W70" s="22"/>
    </row>
    <row r="71" spans="1:23" ht="13.5" customHeight="1" x14ac:dyDescent="0.35">
      <c r="A71" s="22"/>
      <c r="B71" s="22"/>
      <c r="C71" s="22"/>
      <c r="D71" s="22"/>
      <c r="E71" s="22"/>
      <c r="G71" s="22"/>
      <c r="H71" s="22"/>
      <c r="I71" s="22"/>
      <c r="J71" s="22"/>
      <c r="K71" s="22"/>
      <c r="M71" s="22"/>
      <c r="N71" s="22"/>
      <c r="O71" s="22"/>
      <c r="P71" s="22"/>
      <c r="Q71" s="22"/>
      <c r="S71" s="22"/>
      <c r="T71" s="22"/>
      <c r="U71" s="22"/>
      <c r="V71" s="22"/>
      <c r="W71" s="22"/>
    </row>
    <row r="72" spans="1:23" ht="13.5" customHeight="1" x14ac:dyDescent="0.35">
      <c r="A72" s="22"/>
      <c r="B72" s="22"/>
      <c r="C72" s="22"/>
      <c r="D72" s="22"/>
      <c r="E72" s="22"/>
      <c r="G72" s="22"/>
      <c r="H72" s="22"/>
      <c r="I72" s="22"/>
      <c r="J72" s="22"/>
      <c r="K72" s="22"/>
      <c r="M72" s="22"/>
      <c r="N72" s="22"/>
      <c r="O72" s="22"/>
      <c r="P72" s="22"/>
      <c r="Q72" s="22"/>
      <c r="S72" s="22"/>
      <c r="T72" s="22"/>
      <c r="U72" s="22"/>
      <c r="V72" s="22"/>
      <c r="W72" s="22"/>
    </row>
    <row r="73" spans="1:23" ht="13.5" customHeight="1" x14ac:dyDescent="0.35">
      <c r="A73" s="22"/>
      <c r="B73" s="22"/>
      <c r="C73" s="22"/>
      <c r="D73" s="22"/>
      <c r="E73" s="22"/>
      <c r="G73" s="22"/>
      <c r="H73" s="22"/>
      <c r="I73" s="22"/>
      <c r="J73" s="22"/>
      <c r="K73" s="22"/>
      <c r="M73" s="22"/>
      <c r="N73" s="22"/>
      <c r="O73" s="22"/>
      <c r="P73" s="22"/>
      <c r="Q73" s="22"/>
      <c r="S73" s="22"/>
      <c r="T73" s="22"/>
      <c r="U73" s="22"/>
      <c r="V73" s="22"/>
      <c r="W73" s="22"/>
    </row>
    <row r="74" spans="1:23" ht="13.5" customHeight="1" x14ac:dyDescent="0.35">
      <c r="G74" s="22"/>
      <c r="H74" s="22"/>
      <c r="I74" s="22"/>
      <c r="J74" s="22"/>
      <c r="K74" s="22"/>
      <c r="S74" s="22"/>
      <c r="T74" s="22"/>
      <c r="U74" s="22"/>
      <c r="V74" s="22"/>
      <c r="W74" s="22"/>
    </row>
    <row r="75" spans="1:23" ht="13.5" customHeight="1" x14ac:dyDescent="0.35">
      <c r="G75" s="22"/>
      <c r="H75" s="22"/>
      <c r="I75" s="22"/>
      <c r="J75" s="22"/>
      <c r="K75" s="22"/>
      <c r="S75" s="22"/>
      <c r="T75" s="22"/>
      <c r="U75" s="22"/>
      <c r="V75" s="22"/>
      <c r="W75" s="22"/>
    </row>
    <row r="76" spans="1:23" ht="13.5" customHeight="1" x14ac:dyDescent="0.35">
      <c r="G76" s="22"/>
      <c r="H76" s="22"/>
      <c r="I76" s="22"/>
      <c r="J76" s="22"/>
      <c r="K76" s="22"/>
      <c r="S76" s="22"/>
      <c r="T76" s="22"/>
      <c r="U76" s="22"/>
      <c r="V76" s="22"/>
      <c r="W76" s="22"/>
    </row>
    <row r="77" spans="1:23" ht="13.5" customHeight="1" x14ac:dyDescent="0.35">
      <c r="G77" s="22"/>
      <c r="H77" s="22"/>
      <c r="I77" s="22"/>
      <c r="J77" s="22"/>
      <c r="K77" s="22"/>
      <c r="S77" s="22"/>
      <c r="T77" s="22"/>
      <c r="U77" s="22"/>
      <c r="V77" s="22"/>
      <c r="W77" s="22"/>
    </row>
    <row r="78" spans="1:23" ht="13.5" customHeight="1" x14ac:dyDescent="0.35"/>
    <row r="79" spans="1:23" ht="13.5" customHeight="1" x14ac:dyDescent="0.35">
      <c r="A79" s="11" t="str">
        <f>sections!B19</f>
        <v xml:space="preserve">NPL Crystalee Jane &amp; Hannah Wood </v>
      </c>
      <c r="M79" s="11" t="str">
        <f>sections!B20</f>
        <v xml:space="preserve">PAT Victoria Heavey &amp; Debs Sylva </v>
      </c>
    </row>
    <row r="80" spans="1:23" ht="13.5" customHeight="1" x14ac:dyDescent="0.35">
      <c r="A80" s="11" t="s">
        <v>134</v>
      </c>
      <c r="F80" s="11" t="s">
        <v>135</v>
      </c>
      <c r="I80" s="11" t="s">
        <v>159</v>
      </c>
      <c r="M80" s="11" t="s">
        <v>134</v>
      </c>
      <c r="R80" s="11" t="s">
        <v>135</v>
      </c>
      <c r="U80" s="11" t="s">
        <v>160</v>
      </c>
    </row>
    <row r="81" spans="1:23" ht="13.5" customHeight="1" x14ac:dyDescent="0.35">
      <c r="A81" s="11" t="s">
        <v>138</v>
      </c>
      <c r="B81" s="11" t="s">
        <v>139</v>
      </c>
      <c r="C81" s="11" t="s">
        <v>140</v>
      </c>
      <c r="D81" s="11" t="s">
        <v>141</v>
      </c>
      <c r="E81" s="11" t="s">
        <v>142</v>
      </c>
      <c r="G81" s="22" t="s">
        <v>143</v>
      </c>
      <c r="H81" s="22" t="s">
        <v>144</v>
      </c>
      <c r="I81" s="22" t="s">
        <v>145</v>
      </c>
      <c r="J81" s="22" t="s">
        <v>146</v>
      </c>
      <c r="K81" s="22" t="s">
        <v>147</v>
      </c>
      <c r="M81" s="11" t="s">
        <v>139</v>
      </c>
      <c r="N81" s="11" t="s">
        <v>141</v>
      </c>
      <c r="O81" s="11" t="s">
        <v>138</v>
      </c>
      <c r="P81" s="11" t="s">
        <v>140</v>
      </c>
      <c r="Q81" s="11" t="s">
        <v>148</v>
      </c>
      <c r="S81" s="22" t="s">
        <v>143</v>
      </c>
      <c r="T81" s="22" t="s">
        <v>144</v>
      </c>
      <c r="U81" s="22" t="s">
        <v>145</v>
      </c>
      <c r="V81" s="22" t="s">
        <v>146</v>
      </c>
      <c r="W81" s="22" t="s">
        <v>147</v>
      </c>
    </row>
    <row r="82" spans="1:23" ht="13.5" customHeight="1" x14ac:dyDescent="0.35">
      <c r="A82" s="22"/>
      <c r="B82" s="22"/>
      <c r="C82" s="22"/>
      <c r="D82" s="22"/>
      <c r="E82" s="22"/>
      <c r="G82" s="22"/>
      <c r="H82" s="22"/>
      <c r="I82" s="22"/>
      <c r="J82" s="22"/>
      <c r="K82" s="22"/>
      <c r="M82" s="22"/>
      <c r="N82" s="22"/>
      <c r="O82" s="22"/>
      <c r="P82" s="22"/>
      <c r="Q82" s="22"/>
      <c r="S82" s="22"/>
      <c r="T82" s="22"/>
      <c r="U82" s="22"/>
      <c r="V82" s="22"/>
      <c r="W82" s="22"/>
    </row>
    <row r="83" spans="1:23" ht="13.5" customHeight="1" x14ac:dyDescent="0.35">
      <c r="A83" s="22"/>
      <c r="B83" s="22"/>
      <c r="C83" s="22"/>
      <c r="D83" s="22"/>
      <c r="E83" s="22"/>
      <c r="G83" s="22"/>
      <c r="H83" s="22"/>
      <c r="I83" s="22"/>
      <c r="J83" s="22"/>
      <c r="K83" s="22"/>
      <c r="M83" s="22"/>
      <c r="N83" s="22"/>
      <c r="O83" s="22"/>
      <c r="P83" s="22"/>
      <c r="Q83" s="22"/>
      <c r="S83" s="22"/>
      <c r="T83" s="22"/>
      <c r="U83" s="22"/>
      <c r="V83" s="22"/>
      <c r="W83" s="22"/>
    </row>
    <row r="84" spans="1:23" ht="13.5" customHeight="1" x14ac:dyDescent="0.35">
      <c r="A84" s="22"/>
      <c r="B84" s="22"/>
      <c r="C84" s="22"/>
      <c r="D84" s="22"/>
      <c r="E84" s="22"/>
      <c r="G84" s="22"/>
      <c r="H84" s="22"/>
      <c r="I84" s="22"/>
      <c r="J84" s="22"/>
      <c r="K84" s="22"/>
      <c r="M84" s="22"/>
      <c r="N84" s="22"/>
      <c r="O84" s="22"/>
      <c r="P84" s="22"/>
      <c r="Q84" s="22"/>
      <c r="S84" s="22"/>
      <c r="T84" s="22"/>
      <c r="U84" s="22"/>
      <c r="V84" s="22"/>
      <c r="W84" s="22"/>
    </row>
    <row r="85" spans="1:23" ht="13.5" customHeight="1" x14ac:dyDescent="0.35">
      <c r="A85" s="22"/>
      <c r="B85" s="22"/>
      <c r="C85" s="22"/>
      <c r="D85" s="22"/>
      <c r="E85" s="22"/>
      <c r="G85" s="22"/>
      <c r="H85" s="22"/>
      <c r="I85" s="22"/>
      <c r="J85" s="22"/>
      <c r="K85" s="22"/>
      <c r="M85" s="22"/>
      <c r="N85" s="22"/>
      <c r="O85" s="22"/>
      <c r="P85" s="22"/>
      <c r="Q85" s="22"/>
      <c r="S85" s="22"/>
      <c r="T85" s="22"/>
      <c r="U85" s="22"/>
      <c r="V85" s="22"/>
      <c r="W85" s="22"/>
    </row>
    <row r="86" spans="1:23" ht="13.5" customHeight="1" x14ac:dyDescent="0.35">
      <c r="A86" s="22"/>
      <c r="B86" s="22"/>
      <c r="C86" s="22"/>
      <c r="D86" s="22"/>
      <c r="E86" s="22"/>
      <c r="G86" s="22"/>
      <c r="H86" s="22"/>
      <c r="I86" s="22"/>
      <c r="J86" s="22"/>
      <c r="K86" s="22"/>
      <c r="M86" s="22"/>
      <c r="N86" s="22"/>
      <c r="O86" s="22"/>
      <c r="P86" s="22"/>
      <c r="Q86" s="22"/>
      <c r="S86" s="22"/>
      <c r="T86" s="22"/>
      <c r="U86" s="22"/>
      <c r="V86" s="22"/>
      <c r="W86" s="22"/>
    </row>
    <row r="87" spans="1:23" ht="13.5" customHeight="1" x14ac:dyDescent="0.35">
      <c r="G87" s="22"/>
      <c r="H87" s="22"/>
      <c r="I87" s="22"/>
      <c r="J87" s="22"/>
      <c r="K87" s="22"/>
      <c r="S87" s="22"/>
      <c r="T87" s="22"/>
      <c r="U87" s="22"/>
      <c r="V87" s="22"/>
      <c r="W87" s="22"/>
    </row>
    <row r="88" spans="1:23" ht="13.5" customHeight="1" x14ac:dyDescent="0.35">
      <c r="G88" s="22"/>
      <c r="H88" s="22"/>
      <c r="I88" s="22"/>
      <c r="J88" s="22"/>
      <c r="K88" s="22"/>
      <c r="S88" s="22"/>
      <c r="T88" s="22"/>
      <c r="U88" s="22"/>
      <c r="V88" s="22"/>
      <c r="W88" s="22"/>
    </row>
    <row r="89" spans="1:23" ht="13.5" customHeight="1" x14ac:dyDescent="0.35">
      <c r="G89" s="22"/>
      <c r="H89" s="22"/>
      <c r="I89" s="22"/>
      <c r="J89" s="22"/>
      <c r="K89" s="22"/>
      <c r="S89" s="22"/>
      <c r="T89" s="22"/>
      <c r="U89" s="22"/>
      <c r="V89" s="22"/>
      <c r="W89" s="22"/>
    </row>
    <row r="90" spans="1:23" ht="13.5" customHeight="1" x14ac:dyDescent="0.35">
      <c r="G90" s="22"/>
      <c r="H90" s="22"/>
      <c r="I90" s="22"/>
      <c r="J90" s="22"/>
      <c r="K90" s="22"/>
      <c r="S90" s="22"/>
      <c r="T90" s="22"/>
      <c r="U90" s="22"/>
      <c r="V90" s="22"/>
      <c r="W90" s="22"/>
    </row>
    <row r="91" spans="1:23" ht="13.5" customHeight="1" x14ac:dyDescent="0.35"/>
    <row r="92" spans="1:23" ht="13.5" customHeight="1" x14ac:dyDescent="0.35">
      <c r="A92" s="11" t="str">
        <f>sections!B21</f>
        <v>KAI Lee Early &amp; Trish O'Neil</v>
      </c>
      <c r="M92" s="11" t="str">
        <f>sections!B22</f>
        <v xml:space="preserve">MNU Karen Amiria &amp; Lani Pakieto </v>
      </c>
    </row>
    <row r="93" spans="1:23" ht="13.5" customHeight="1" x14ac:dyDescent="0.35">
      <c r="A93" s="11" t="s">
        <v>134</v>
      </c>
      <c r="F93" s="11" t="s">
        <v>135</v>
      </c>
      <c r="I93" s="11" t="s">
        <v>161</v>
      </c>
      <c r="M93" s="11" t="s">
        <v>134</v>
      </c>
      <c r="R93" s="11" t="s">
        <v>135</v>
      </c>
      <c r="U93" s="11" t="s">
        <v>162</v>
      </c>
    </row>
    <row r="94" spans="1:23" ht="13.5" customHeight="1" x14ac:dyDescent="0.35">
      <c r="A94" s="11" t="s">
        <v>140</v>
      </c>
      <c r="B94" s="11" t="s">
        <v>142</v>
      </c>
      <c r="C94" s="11" t="s">
        <v>139</v>
      </c>
      <c r="D94" s="11" t="s">
        <v>148</v>
      </c>
      <c r="E94" s="11" t="s">
        <v>138</v>
      </c>
      <c r="G94" s="22" t="s">
        <v>143</v>
      </c>
      <c r="H94" s="22" t="s">
        <v>144</v>
      </c>
      <c r="I94" s="22" t="s">
        <v>145</v>
      </c>
      <c r="J94" s="22" t="s">
        <v>146</v>
      </c>
      <c r="K94" s="22" t="s">
        <v>147</v>
      </c>
      <c r="M94" s="11" t="s">
        <v>141</v>
      </c>
      <c r="N94" s="11" t="s">
        <v>138</v>
      </c>
      <c r="O94" s="11" t="s">
        <v>148</v>
      </c>
      <c r="P94" s="11" t="s">
        <v>142</v>
      </c>
      <c r="Q94" s="11" t="s">
        <v>139</v>
      </c>
      <c r="S94" s="22" t="s">
        <v>143</v>
      </c>
      <c r="T94" s="22" t="s">
        <v>144</v>
      </c>
      <c r="U94" s="22" t="s">
        <v>145</v>
      </c>
      <c r="V94" s="22" t="s">
        <v>146</v>
      </c>
      <c r="W94" s="22" t="s">
        <v>147</v>
      </c>
    </row>
    <row r="95" spans="1:23" ht="13.5" customHeight="1" x14ac:dyDescent="0.35">
      <c r="A95" s="22"/>
      <c r="B95" s="22"/>
      <c r="C95" s="22"/>
      <c r="D95" s="22"/>
      <c r="E95" s="22"/>
      <c r="G95" s="22"/>
      <c r="H95" s="22"/>
      <c r="I95" s="22"/>
      <c r="J95" s="22"/>
      <c r="K95" s="22"/>
      <c r="M95" s="22"/>
      <c r="N95" s="22"/>
      <c r="O95" s="22"/>
      <c r="P95" s="22"/>
      <c r="Q95" s="22"/>
      <c r="S95" s="22"/>
      <c r="T95" s="22"/>
      <c r="U95" s="22"/>
      <c r="V95" s="22"/>
      <c r="W95" s="22"/>
    </row>
    <row r="96" spans="1:23" ht="13.5" customHeight="1" x14ac:dyDescent="0.35">
      <c r="A96" s="22"/>
      <c r="B96" s="22"/>
      <c r="C96" s="22"/>
      <c r="D96" s="22"/>
      <c r="E96" s="22"/>
      <c r="G96" s="22"/>
      <c r="H96" s="22"/>
      <c r="I96" s="22"/>
      <c r="J96" s="22"/>
      <c r="K96" s="22"/>
      <c r="M96" s="22"/>
      <c r="N96" s="22"/>
      <c r="O96" s="22"/>
      <c r="P96" s="22"/>
      <c r="Q96" s="22"/>
      <c r="S96" s="22"/>
      <c r="T96" s="22"/>
      <c r="U96" s="22"/>
      <c r="V96" s="22"/>
      <c r="W96" s="22"/>
    </row>
    <row r="97" spans="1:23" ht="13.5" customHeight="1" x14ac:dyDescent="0.35">
      <c r="A97" s="22"/>
      <c r="B97" s="22"/>
      <c r="C97" s="22"/>
      <c r="D97" s="22"/>
      <c r="E97" s="22"/>
      <c r="G97" s="22"/>
      <c r="H97" s="22"/>
      <c r="I97" s="22"/>
      <c r="J97" s="22"/>
      <c r="K97" s="22"/>
      <c r="M97" s="22"/>
      <c r="N97" s="22"/>
      <c r="O97" s="22"/>
      <c r="P97" s="22"/>
      <c r="Q97" s="22"/>
      <c r="S97" s="22"/>
      <c r="T97" s="22"/>
      <c r="U97" s="22"/>
      <c r="V97" s="22"/>
      <c r="W97" s="22"/>
    </row>
    <row r="98" spans="1:23" ht="13.5" customHeight="1" x14ac:dyDescent="0.35">
      <c r="A98" s="22"/>
      <c r="B98" s="22"/>
      <c r="C98" s="22"/>
      <c r="D98" s="22"/>
      <c r="E98" s="22"/>
      <c r="G98" s="22"/>
      <c r="H98" s="22"/>
      <c r="I98" s="22"/>
      <c r="J98" s="22"/>
      <c r="K98" s="22"/>
      <c r="M98" s="22"/>
      <c r="N98" s="22"/>
      <c r="O98" s="22"/>
      <c r="P98" s="22"/>
      <c r="Q98" s="22"/>
      <c r="S98" s="22"/>
      <c r="T98" s="22"/>
      <c r="U98" s="22"/>
      <c r="V98" s="22"/>
      <c r="W98" s="22"/>
    </row>
    <row r="99" spans="1:23" ht="13.5" customHeight="1" x14ac:dyDescent="0.35">
      <c r="A99" s="22"/>
      <c r="B99" s="22"/>
      <c r="C99" s="22"/>
      <c r="D99" s="22"/>
      <c r="E99" s="22"/>
      <c r="G99" s="22"/>
      <c r="H99" s="22"/>
      <c r="I99" s="22"/>
      <c r="J99" s="22"/>
      <c r="K99" s="22"/>
      <c r="M99" s="22"/>
      <c r="N99" s="22"/>
      <c r="O99" s="22"/>
      <c r="P99" s="22"/>
      <c r="Q99" s="22"/>
      <c r="S99" s="22"/>
      <c r="T99" s="22"/>
      <c r="U99" s="22"/>
      <c r="V99" s="22"/>
      <c r="W99" s="22"/>
    </row>
    <row r="100" spans="1:23" ht="13.5" customHeight="1" x14ac:dyDescent="0.35">
      <c r="G100" s="22"/>
      <c r="H100" s="22"/>
      <c r="I100" s="22"/>
      <c r="J100" s="22"/>
      <c r="K100" s="22"/>
      <c r="S100" s="22"/>
      <c r="T100" s="22"/>
      <c r="U100" s="22"/>
      <c r="V100" s="22"/>
      <c r="W100" s="22"/>
    </row>
    <row r="101" spans="1:23" ht="13.5" customHeight="1" x14ac:dyDescent="0.35">
      <c r="G101" s="22"/>
      <c r="H101" s="22"/>
      <c r="I101" s="22"/>
      <c r="J101" s="22"/>
      <c r="K101" s="22"/>
      <c r="S101" s="22"/>
      <c r="T101" s="22"/>
      <c r="U101" s="22"/>
      <c r="V101" s="22"/>
      <c r="W101" s="22"/>
    </row>
    <row r="102" spans="1:23" ht="13.5" customHeight="1" x14ac:dyDescent="0.35">
      <c r="G102" s="22"/>
      <c r="H102" s="22"/>
      <c r="I102" s="22"/>
      <c r="J102" s="22"/>
      <c r="K102" s="22"/>
      <c r="S102" s="22"/>
      <c r="T102" s="22"/>
      <c r="U102" s="22"/>
      <c r="V102" s="22"/>
      <c r="W102" s="22"/>
    </row>
    <row r="103" spans="1:23" ht="13.5" customHeight="1" x14ac:dyDescent="0.35">
      <c r="G103" s="22"/>
      <c r="H103" s="22"/>
      <c r="I103" s="22"/>
      <c r="J103" s="22"/>
      <c r="K103" s="22"/>
      <c r="S103" s="22"/>
      <c r="T103" s="22"/>
      <c r="U103" s="22"/>
      <c r="V103" s="22"/>
      <c r="W103" s="22"/>
    </row>
    <row r="104" spans="1:23" ht="13.5" customHeight="1" x14ac:dyDescent="0.35"/>
    <row r="105" spans="1:23" ht="13.5" customHeight="1" x14ac:dyDescent="0.35">
      <c r="A105" s="11" t="str">
        <f>sections!B23</f>
        <v>MAN Josie Tahana &amp; Sue Veu</v>
      </c>
      <c r="M105" s="11" t="str">
        <f>sections!B24</f>
        <v xml:space="preserve">NGA Vickie Hough &amp; Rangi Te Tomo </v>
      </c>
    </row>
    <row r="106" spans="1:23" ht="13.5" customHeight="1" x14ac:dyDescent="0.35">
      <c r="A106" s="11" t="s">
        <v>134</v>
      </c>
      <c r="F106" s="11" t="s">
        <v>135</v>
      </c>
      <c r="I106" s="11" t="s">
        <v>163</v>
      </c>
      <c r="M106" s="11" t="s">
        <v>134</v>
      </c>
      <c r="R106" s="11" t="s">
        <v>135</v>
      </c>
      <c r="U106" s="11" t="s">
        <v>164</v>
      </c>
    </row>
    <row r="107" spans="1:23" ht="13.5" customHeight="1" x14ac:dyDescent="0.35">
      <c r="A107" s="11" t="s">
        <v>142</v>
      </c>
      <c r="B107" s="11" t="s">
        <v>148</v>
      </c>
      <c r="C107" s="11" t="s">
        <v>141</v>
      </c>
      <c r="D107" s="11" t="s">
        <v>138</v>
      </c>
      <c r="E107" s="11" t="s">
        <v>140</v>
      </c>
      <c r="G107" s="22" t="s">
        <v>143</v>
      </c>
      <c r="H107" s="22" t="s">
        <v>144</v>
      </c>
      <c r="I107" s="22" t="s">
        <v>145</v>
      </c>
      <c r="J107" s="22" t="s">
        <v>146</v>
      </c>
      <c r="K107" s="22" t="s">
        <v>147</v>
      </c>
      <c r="M107" s="11" t="s">
        <v>148</v>
      </c>
      <c r="N107" s="11" t="s">
        <v>140</v>
      </c>
      <c r="O107" s="11" t="s">
        <v>142</v>
      </c>
      <c r="P107" s="11" t="s">
        <v>139</v>
      </c>
      <c r="Q107" s="11" t="s">
        <v>141</v>
      </c>
      <c r="S107" s="22" t="s">
        <v>143</v>
      </c>
      <c r="T107" s="22" t="s">
        <v>144</v>
      </c>
      <c r="U107" s="22" t="s">
        <v>145</v>
      </c>
      <c r="V107" s="22" t="s">
        <v>146</v>
      </c>
      <c r="W107" s="22" t="s">
        <v>147</v>
      </c>
    </row>
    <row r="108" spans="1:23" ht="13.5" customHeight="1" x14ac:dyDescent="0.35">
      <c r="A108" s="22"/>
      <c r="B108" s="22"/>
      <c r="C108" s="22"/>
      <c r="D108" s="22"/>
      <c r="E108" s="22"/>
      <c r="G108" s="22"/>
      <c r="H108" s="22"/>
      <c r="I108" s="22"/>
      <c r="J108" s="22"/>
      <c r="K108" s="22"/>
      <c r="M108" s="22"/>
      <c r="N108" s="22"/>
      <c r="O108" s="22"/>
      <c r="P108" s="22"/>
      <c r="Q108" s="22"/>
      <c r="S108" s="22"/>
      <c r="T108" s="22"/>
      <c r="U108" s="22"/>
      <c r="V108" s="22"/>
      <c r="W108" s="22"/>
    </row>
    <row r="109" spans="1:23" ht="13.5" customHeight="1" x14ac:dyDescent="0.35">
      <c r="A109" s="22"/>
      <c r="B109" s="22"/>
      <c r="C109" s="22"/>
      <c r="D109" s="22"/>
      <c r="E109" s="22"/>
      <c r="G109" s="22"/>
      <c r="H109" s="22"/>
      <c r="I109" s="22"/>
      <c r="J109" s="22"/>
      <c r="K109" s="22"/>
      <c r="M109" s="22"/>
      <c r="N109" s="22"/>
      <c r="O109" s="22"/>
      <c r="P109" s="22"/>
      <c r="Q109" s="22"/>
      <c r="S109" s="22"/>
      <c r="T109" s="22"/>
      <c r="U109" s="22"/>
      <c r="V109" s="22"/>
      <c r="W109" s="22"/>
    </row>
    <row r="110" spans="1:23" ht="13.5" customHeight="1" x14ac:dyDescent="0.35">
      <c r="A110" s="22"/>
      <c r="B110" s="22"/>
      <c r="C110" s="22"/>
      <c r="D110" s="22"/>
      <c r="E110" s="22"/>
      <c r="G110" s="22"/>
      <c r="H110" s="22"/>
      <c r="I110" s="22"/>
      <c r="J110" s="22"/>
      <c r="K110" s="22"/>
      <c r="M110" s="22"/>
      <c r="N110" s="22"/>
      <c r="O110" s="22"/>
      <c r="P110" s="22"/>
      <c r="Q110" s="22"/>
      <c r="S110" s="22"/>
      <c r="T110" s="22"/>
      <c r="U110" s="22"/>
      <c r="V110" s="22"/>
      <c r="W110" s="22"/>
    </row>
    <row r="111" spans="1:23" ht="13.5" customHeight="1" x14ac:dyDescent="0.35">
      <c r="A111" s="22"/>
      <c r="B111" s="22"/>
      <c r="C111" s="22"/>
      <c r="D111" s="22"/>
      <c r="E111" s="22"/>
      <c r="G111" s="22"/>
      <c r="H111" s="22"/>
      <c r="I111" s="22"/>
      <c r="J111" s="22"/>
      <c r="K111" s="22"/>
      <c r="M111" s="22"/>
      <c r="N111" s="22"/>
      <c r="O111" s="22"/>
      <c r="P111" s="22"/>
      <c r="Q111" s="22"/>
      <c r="S111" s="22"/>
      <c r="T111" s="22"/>
      <c r="U111" s="22"/>
      <c r="V111" s="22"/>
      <c r="W111" s="22"/>
    </row>
    <row r="112" spans="1:23" ht="13.5" customHeight="1" x14ac:dyDescent="0.35">
      <c r="A112" s="22"/>
      <c r="B112" s="22"/>
      <c r="C112" s="22"/>
      <c r="D112" s="22"/>
      <c r="E112" s="22"/>
      <c r="G112" s="22"/>
      <c r="H112" s="22"/>
      <c r="I112" s="22"/>
      <c r="J112" s="22"/>
      <c r="K112" s="22"/>
      <c r="M112" s="22"/>
      <c r="N112" s="22"/>
      <c r="O112" s="22"/>
      <c r="P112" s="22"/>
      <c r="Q112" s="22"/>
      <c r="S112" s="22"/>
      <c r="T112" s="22"/>
      <c r="U112" s="22"/>
      <c r="V112" s="22"/>
      <c r="W112" s="22"/>
    </row>
    <row r="113" spans="1:23" ht="13.5" customHeight="1" x14ac:dyDescent="0.35">
      <c r="G113" s="22"/>
      <c r="H113" s="22"/>
      <c r="I113" s="22"/>
      <c r="J113" s="22"/>
      <c r="K113" s="22"/>
      <c r="S113" s="22"/>
      <c r="T113" s="22"/>
      <c r="U113" s="22"/>
      <c r="V113" s="22"/>
      <c r="W113" s="22"/>
    </row>
    <row r="114" spans="1:23" ht="13.5" customHeight="1" x14ac:dyDescent="0.35">
      <c r="G114" s="22"/>
      <c r="H114" s="22"/>
      <c r="I114" s="22"/>
      <c r="J114" s="22"/>
      <c r="K114" s="22"/>
      <c r="S114" s="22"/>
      <c r="T114" s="22"/>
      <c r="U114" s="22"/>
      <c r="V114" s="22"/>
      <c r="W114" s="22"/>
    </row>
    <row r="115" spans="1:23" ht="13.5" customHeight="1" x14ac:dyDescent="0.35">
      <c r="G115" s="22"/>
      <c r="H115" s="22"/>
      <c r="I115" s="22"/>
      <c r="J115" s="22"/>
      <c r="K115" s="22"/>
      <c r="S115" s="22"/>
      <c r="T115" s="22"/>
      <c r="U115" s="22"/>
      <c r="V115" s="22"/>
      <c r="W115" s="22"/>
    </row>
    <row r="116" spans="1:23" ht="13.5" customHeight="1" x14ac:dyDescent="0.35">
      <c r="G116" s="22"/>
      <c r="H116" s="22"/>
      <c r="I116" s="22"/>
      <c r="J116" s="22"/>
      <c r="K116" s="22"/>
      <c r="S116" s="22"/>
      <c r="T116" s="22"/>
      <c r="U116" s="22"/>
      <c r="V116" s="22"/>
      <c r="W116" s="22"/>
    </row>
    <row r="117" spans="1:23" ht="13.5" customHeight="1" x14ac:dyDescent="0.35"/>
    <row r="118" spans="1:23" ht="13.5" customHeight="1" x14ac:dyDescent="0.35">
      <c r="A118" s="11" t="str">
        <f>sections!B27</f>
        <v xml:space="preserve">SWA Tatum Manning &amp; Jade Cullen </v>
      </c>
      <c r="M118" s="11" t="str">
        <f>sections!B28</f>
        <v xml:space="preserve">TGA Michelle Lee &amp; Aroha Te Haara </v>
      </c>
    </row>
    <row r="119" spans="1:23" ht="13.5" customHeight="1" x14ac:dyDescent="0.35">
      <c r="A119" s="11" t="s">
        <v>134</v>
      </c>
      <c r="F119" s="11" t="s">
        <v>135</v>
      </c>
      <c r="I119" s="11" t="s">
        <v>165</v>
      </c>
      <c r="M119" s="11" t="s">
        <v>134</v>
      </c>
      <c r="R119" s="11" t="s">
        <v>135</v>
      </c>
      <c r="U119" s="11" t="s">
        <v>166</v>
      </c>
    </row>
    <row r="120" spans="1:23" ht="13.5" customHeight="1" x14ac:dyDescent="0.35">
      <c r="A120" s="11" t="s">
        <v>138</v>
      </c>
      <c r="B120" s="11" t="s">
        <v>139</v>
      </c>
      <c r="C120" s="11" t="s">
        <v>140</v>
      </c>
      <c r="D120" s="11" t="s">
        <v>141</v>
      </c>
      <c r="E120" s="11" t="s">
        <v>142</v>
      </c>
      <c r="G120" s="22" t="s">
        <v>143</v>
      </c>
      <c r="H120" s="22" t="s">
        <v>144</v>
      </c>
      <c r="I120" s="22" t="s">
        <v>145</v>
      </c>
      <c r="J120" s="22" t="s">
        <v>146</v>
      </c>
      <c r="K120" s="22" t="s">
        <v>147</v>
      </c>
      <c r="M120" s="11" t="s">
        <v>139</v>
      </c>
      <c r="N120" s="11" t="s">
        <v>141</v>
      </c>
      <c r="O120" s="11" t="s">
        <v>138</v>
      </c>
      <c r="P120" s="11" t="s">
        <v>140</v>
      </c>
      <c r="Q120" s="11" t="s">
        <v>148</v>
      </c>
      <c r="S120" s="22" t="s">
        <v>143</v>
      </c>
      <c r="T120" s="22" t="s">
        <v>144</v>
      </c>
      <c r="U120" s="22" t="s">
        <v>145</v>
      </c>
      <c r="V120" s="22" t="s">
        <v>146</v>
      </c>
      <c r="W120" s="22" t="s">
        <v>147</v>
      </c>
    </row>
    <row r="121" spans="1:23" ht="13.5" customHeight="1" x14ac:dyDescent="0.35">
      <c r="A121" s="22"/>
      <c r="B121" s="22"/>
      <c r="C121" s="22"/>
      <c r="D121" s="22"/>
      <c r="E121" s="22"/>
      <c r="G121" s="22"/>
      <c r="H121" s="22"/>
      <c r="I121" s="22"/>
      <c r="J121" s="22"/>
      <c r="K121" s="22"/>
      <c r="M121" s="22"/>
      <c r="N121" s="22"/>
      <c r="O121" s="22"/>
      <c r="P121" s="22"/>
      <c r="Q121" s="22"/>
      <c r="S121" s="22"/>
      <c r="T121" s="22"/>
      <c r="U121" s="22"/>
      <c r="V121" s="22"/>
      <c r="W121" s="22"/>
    </row>
    <row r="122" spans="1:23" ht="13.5" customHeight="1" x14ac:dyDescent="0.35">
      <c r="A122" s="22"/>
      <c r="B122" s="22"/>
      <c r="C122" s="22"/>
      <c r="D122" s="22"/>
      <c r="E122" s="22"/>
      <c r="G122" s="22"/>
      <c r="H122" s="22"/>
      <c r="I122" s="22"/>
      <c r="J122" s="22"/>
      <c r="K122" s="22"/>
      <c r="M122" s="22"/>
      <c r="N122" s="22"/>
      <c r="O122" s="22"/>
      <c r="P122" s="22"/>
      <c r="Q122" s="22"/>
      <c r="S122" s="22"/>
      <c r="T122" s="22"/>
      <c r="U122" s="22"/>
      <c r="V122" s="22"/>
      <c r="W122" s="22"/>
    </row>
    <row r="123" spans="1:23" ht="13.5" customHeight="1" x14ac:dyDescent="0.35">
      <c r="A123" s="22"/>
      <c r="B123" s="22"/>
      <c r="C123" s="22"/>
      <c r="D123" s="22"/>
      <c r="E123" s="22"/>
      <c r="G123" s="22"/>
      <c r="H123" s="22"/>
      <c r="I123" s="22"/>
      <c r="J123" s="22"/>
      <c r="K123" s="22"/>
      <c r="M123" s="22"/>
      <c r="N123" s="22"/>
      <c r="O123" s="22"/>
      <c r="P123" s="22"/>
      <c r="Q123" s="22"/>
      <c r="S123" s="22"/>
      <c r="T123" s="22"/>
      <c r="U123" s="22"/>
      <c r="V123" s="22"/>
      <c r="W123" s="22"/>
    </row>
    <row r="124" spans="1:23" ht="13.5" customHeight="1" x14ac:dyDescent="0.35">
      <c r="A124" s="22"/>
      <c r="B124" s="22"/>
      <c r="C124" s="22"/>
      <c r="D124" s="22"/>
      <c r="E124" s="22"/>
      <c r="G124" s="22"/>
      <c r="H124" s="22"/>
      <c r="I124" s="22"/>
      <c r="J124" s="22"/>
      <c r="K124" s="22"/>
      <c r="M124" s="22"/>
      <c r="N124" s="22"/>
      <c r="O124" s="22"/>
      <c r="P124" s="22"/>
      <c r="Q124" s="22"/>
      <c r="S124" s="22"/>
      <c r="T124" s="22"/>
      <c r="U124" s="22"/>
      <c r="V124" s="22"/>
      <c r="W124" s="22"/>
    </row>
    <row r="125" spans="1:23" ht="13.5" customHeight="1" x14ac:dyDescent="0.35">
      <c r="A125" s="22"/>
      <c r="B125" s="22"/>
      <c r="C125" s="22"/>
      <c r="D125" s="22"/>
      <c r="E125" s="22"/>
      <c r="G125" s="22"/>
      <c r="H125" s="22"/>
      <c r="I125" s="22"/>
      <c r="J125" s="22"/>
      <c r="K125" s="22"/>
      <c r="M125" s="22"/>
      <c r="N125" s="22"/>
      <c r="O125" s="22"/>
      <c r="P125" s="22"/>
      <c r="Q125" s="22"/>
      <c r="S125" s="22"/>
      <c r="T125" s="22"/>
      <c r="U125" s="22"/>
      <c r="V125" s="22"/>
      <c r="W125" s="22"/>
    </row>
    <row r="126" spans="1:23" ht="13.5" customHeight="1" x14ac:dyDescent="0.35">
      <c r="G126" s="22"/>
      <c r="H126" s="22"/>
      <c r="I126" s="22"/>
      <c r="J126" s="22"/>
      <c r="K126" s="22"/>
      <c r="S126" s="22"/>
      <c r="T126" s="22"/>
      <c r="U126" s="22"/>
      <c r="V126" s="22"/>
      <c r="W126" s="22"/>
    </row>
    <row r="127" spans="1:23" ht="13.5" customHeight="1" x14ac:dyDescent="0.35">
      <c r="G127" s="22"/>
      <c r="H127" s="22"/>
      <c r="I127" s="22"/>
      <c r="J127" s="22"/>
      <c r="K127" s="22"/>
      <c r="S127" s="22"/>
      <c r="T127" s="22"/>
      <c r="U127" s="22"/>
      <c r="V127" s="22"/>
      <c r="W127" s="22"/>
    </row>
    <row r="128" spans="1:23" ht="13.5" customHeight="1" x14ac:dyDescent="0.35">
      <c r="G128" s="22"/>
      <c r="H128" s="22"/>
      <c r="I128" s="22"/>
      <c r="J128" s="22"/>
      <c r="K128" s="22"/>
      <c r="S128" s="22"/>
      <c r="T128" s="22"/>
      <c r="U128" s="22"/>
      <c r="V128" s="22"/>
      <c r="W128" s="22"/>
    </row>
    <row r="129" spans="1:23" ht="13.5" customHeight="1" x14ac:dyDescent="0.35">
      <c r="G129" s="22"/>
      <c r="H129" s="22"/>
      <c r="I129" s="22"/>
      <c r="J129" s="22"/>
      <c r="K129" s="22"/>
      <c r="S129" s="22"/>
      <c r="T129" s="22"/>
      <c r="U129" s="22"/>
      <c r="V129" s="22"/>
      <c r="W129" s="22"/>
    </row>
    <row r="130" spans="1:23" ht="13.5" customHeight="1" x14ac:dyDescent="0.35"/>
    <row r="131" spans="1:23" ht="13.5" customHeight="1" x14ac:dyDescent="0.35">
      <c r="A131" s="11" t="str">
        <f>sections!B29</f>
        <v xml:space="preserve">PAP Kirsten Aumua &amp; Louise Kerr </v>
      </c>
      <c r="M131" s="11" t="str">
        <f>sections!B30</f>
        <v>MAN Brooque &amp; Kelly Pologa</v>
      </c>
    </row>
    <row r="132" spans="1:23" ht="13.5" customHeight="1" x14ac:dyDescent="0.35">
      <c r="A132" s="11" t="s">
        <v>134</v>
      </c>
      <c r="F132" s="11" t="s">
        <v>135</v>
      </c>
      <c r="I132" s="11" t="s">
        <v>167</v>
      </c>
      <c r="M132" s="11" t="s">
        <v>134</v>
      </c>
      <c r="R132" s="11" t="s">
        <v>135</v>
      </c>
      <c r="U132" s="11" t="s">
        <v>168</v>
      </c>
    </row>
    <row r="133" spans="1:23" ht="13.5" customHeight="1" x14ac:dyDescent="0.35">
      <c r="A133" s="11" t="s">
        <v>140</v>
      </c>
      <c r="B133" s="11" t="s">
        <v>142</v>
      </c>
      <c r="C133" s="11" t="s">
        <v>139</v>
      </c>
      <c r="D133" s="11" t="s">
        <v>148</v>
      </c>
      <c r="E133" s="11" t="s">
        <v>138</v>
      </c>
      <c r="G133" s="22" t="s">
        <v>143</v>
      </c>
      <c r="H133" s="22" t="s">
        <v>144</v>
      </c>
      <c r="I133" s="22" t="s">
        <v>145</v>
      </c>
      <c r="J133" s="22" t="s">
        <v>146</v>
      </c>
      <c r="K133" s="22" t="s">
        <v>147</v>
      </c>
      <c r="M133" s="11" t="s">
        <v>141</v>
      </c>
      <c r="N133" s="11" t="s">
        <v>138</v>
      </c>
      <c r="O133" s="11" t="s">
        <v>148</v>
      </c>
      <c r="P133" s="11" t="s">
        <v>142</v>
      </c>
      <c r="Q133" s="11" t="s">
        <v>139</v>
      </c>
      <c r="S133" s="22" t="s">
        <v>143</v>
      </c>
      <c r="T133" s="22" t="s">
        <v>144</v>
      </c>
      <c r="U133" s="22" t="s">
        <v>145</v>
      </c>
      <c r="V133" s="22" t="s">
        <v>146</v>
      </c>
      <c r="W133" s="22" t="s">
        <v>147</v>
      </c>
    </row>
    <row r="134" spans="1:23" ht="13.5" customHeight="1" x14ac:dyDescent="0.35">
      <c r="A134" s="22"/>
      <c r="B134" s="22"/>
      <c r="C134" s="22"/>
      <c r="D134" s="22"/>
      <c r="E134" s="22"/>
      <c r="G134" s="22"/>
      <c r="H134" s="22"/>
      <c r="I134" s="22"/>
      <c r="J134" s="22"/>
      <c r="K134" s="22"/>
      <c r="M134" s="22"/>
      <c r="N134" s="22"/>
      <c r="O134" s="22"/>
      <c r="P134" s="22"/>
      <c r="Q134" s="22"/>
      <c r="S134" s="22"/>
      <c r="T134" s="22"/>
      <c r="U134" s="22"/>
      <c r="V134" s="22"/>
      <c r="W134" s="22"/>
    </row>
    <row r="135" spans="1:23" ht="13.5" customHeight="1" x14ac:dyDescent="0.35">
      <c r="A135" s="22"/>
      <c r="B135" s="22"/>
      <c r="C135" s="22"/>
      <c r="D135" s="22"/>
      <c r="E135" s="22"/>
      <c r="G135" s="22"/>
      <c r="H135" s="22"/>
      <c r="I135" s="22"/>
      <c r="J135" s="22"/>
      <c r="K135" s="22"/>
      <c r="M135" s="22"/>
      <c r="N135" s="22"/>
      <c r="O135" s="22"/>
      <c r="P135" s="22"/>
      <c r="Q135" s="22"/>
      <c r="S135" s="22"/>
      <c r="T135" s="22"/>
      <c r="U135" s="22"/>
      <c r="V135" s="22"/>
      <c r="W135" s="22"/>
    </row>
    <row r="136" spans="1:23" ht="13.5" customHeight="1" x14ac:dyDescent="0.35">
      <c r="A136" s="22"/>
      <c r="B136" s="22"/>
      <c r="C136" s="22"/>
      <c r="D136" s="22"/>
      <c r="E136" s="22"/>
      <c r="G136" s="22"/>
      <c r="H136" s="22"/>
      <c r="I136" s="22"/>
      <c r="J136" s="22"/>
      <c r="K136" s="22"/>
      <c r="M136" s="22"/>
      <c r="N136" s="22"/>
      <c r="O136" s="22"/>
      <c r="P136" s="22"/>
      <c r="Q136" s="22"/>
      <c r="S136" s="22"/>
      <c r="T136" s="22"/>
      <c r="U136" s="22"/>
      <c r="V136" s="22"/>
      <c r="W136" s="22"/>
    </row>
    <row r="137" spans="1:23" ht="13.5" customHeight="1" x14ac:dyDescent="0.35">
      <c r="A137" s="22"/>
      <c r="B137" s="22"/>
      <c r="C137" s="22"/>
      <c r="D137" s="22"/>
      <c r="E137" s="22"/>
      <c r="G137" s="22"/>
      <c r="H137" s="22"/>
      <c r="I137" s="22"/>
      <c r="J137" s="22"/>
      <c r="K137" s="22"/>
      <c r="M137" s="22"/>
      <c r="N137" s="22"/>
      <c r="O137" s="22"/>
      <c r="P137" s="22"/>
      <c r="Q137" s="22"/>
      <c r="S137" s="22"/>
      <c r="T137" s="22"/>
      <c r="U137" s="22"/>
      <c r="V137" s="22"/>
      <c r="W137" s="22"/>
    </row>
    <row r="138" spans="1:23" ht="13.5" customHeight="1" x14ac:dyDescent="0.35">
      <c r="A138" s="22"/>
      <c r="B138" s="22"/>
      <c r="C138" s="22"/>
      <c r="D138" s="22"/>
      <c r="E138" s="22"/>
      <c r="G138" s="22"/>
      <c r="H138" s="22"/>
      <c r="I138" s="22"/>
      <c r="J138" s="22"/>
      <c r="K138" s="22"/>
      <c r="M138" s="22"/>
      <c r="N138" s="22"/>
      <c r="O138" s="22"/>
      <c r="P138" s="22"/>
      <c r="Q138" s="22"/>
      <c r="S138" s="22"/>
      <c r="T138" s="22"/>
      <c r="U138" s="22"/>
      <c r="V138" s="22"/>
      <c r="W138" s="22"/>
    </row>
    <row r="139" spans="1:23" ht="13.5" customHeight="1" x14ac:dyDescent="0.35">
      <c r="G139" s="22"/>
      <c r="H139" s="22"/>
      <c r="I139" s="22"/>
      <c r="J139" s="22"/>
      <c r="K139" s="22"/>
      <c r="S139" s="22"/>
      <c r="T139" s="22"/>
      <c r="U139" s="22"/>
      <c r="V139" s="22"/>
      <c r="W139" s="22"/>
    </row>
    <row r="140" spans="1:23" ht="13.5" customHeight="1" x14ac:dyDescent="0.35">
      <c r="G140" s="22"/>
      <c r="H140" s="22"/>
      <c r="I140" s="22"/>
      <c r="J140" s="22"/>
      <c r="K140" s="22"/>
      <c r="S140" s="22"/>
      <c r="T140" s="22"/>
      <c r="U140" s="22"/>
      <c r="V140" s="22"/>
      <c r="W140" s="22"/>
    </row>
    <row r="141" spans="1:23" ht="13.5" customHeight="1" x14ac:dyDescent="0.35">
      <c r="G141" s="22"/>
      <c r="H141" s="22"/>
      <c r="I141" s="22"/>
      <c r="J141" s="22"/>
      <c r="K141" s="22"/>
      <c r="S141" s="22"/>
      <c r="T141" s="22"/>
      <c r="U141" s="22"/>
      <c r="V141" s="22"/>
      <c r="W141" s="22"/>
    </row>
    <row r="142" spans="1:23" ht="13.5" customHeight="1" x14ac:dyDescent="0.35">
      <c r="G142" s="22"/>
      <c r="H142" s="22"/>
      <c r="I142" s="22"/>
      <c r="J142" s="22"/>
      <c r="K142" s="22"/>
      <c r="S142" s="22"/>
      <c r="T142" s="22"/>
      <c r="U142" s="22"/>
      <c r="V142" s="22"/>
      <c r="W142" s="22"/>
    </row>
    <row r="143" spans="1:23" ht="13.5" customHeight="1" x14ac:dyDescent="0.35"/>
    <row r="144" spans="1:23" ht="13.5" customHeight="1" x14ac:dyDescent="0.35">
      <c r="A144" s="11" t="str">
        <f>sections!B31</f>
        <v xml:space="preserve">WKE Denise Brennock &amp; Tracey Cowling </v>
      </c>
      <c r="M144" s="11" t="str">
        <f>sections!B32</f>
        <v>NPL Sharon Crook &amp; Christine Berben-Carmine</v>
      </c>
    </row>
    <row r="145" spans="1:23" ht="13.5" customHeight="1" x14ac:dyDescent="0.35">
      <c r="A145" s="11" t="s">
        <v>134</v>
      </c>
      <c r="F145" s="11" t="s">
        <v>135</v>
      </c>
      <c r="I145" s="11" t="s">
        <v>169</v>
      </c>
      <c r="M145" s="11" t="s">
        <v>134</v>
      </c>
      <c r="R145" s="11" t="s">
        <v>135</v>
      </c>
      <c r="U145" s="11" t="s">
        <v>170</v>
      </c>
    </row>
    <row r="146" spans="1:23" ht="13.5" customHeight="1" x14ac:dyDescent="0.35">
      <c r="A146" s="11" t="s">
        <v>142</v>
      </c>
      <c r="B146" s="11" t="s">
        <v>148</v>
      </c>
      <c r="C146" s="11" t="s">
        <v>141</v>
      </c>
      <c r="D146" s="11" t="s">
        <v>138</v>
      </c>
      <c r="E146" s="11" t="s">
        <v>140</v>
      </c>
      <c r="G146" s="22" t="s">
        <v>143</v>
      </c>
      <c r="H146" s="22" t="s">
        <v>144</v>
      </c>
      <c r="I146" s="22" t="s">
        <v>145</v>
      </c>
      <c r="J146" s="22" t="s">
        <v>146</v>
      </c>
      <c r="K146" s="22" t="s">
        <v>147</v>
      </c>
      <c r="M146" s="11" t="s">
        <v>148</v>
      </c>
      <c r="N146" s="11" t="s">
        <v>140</v>
      </c>
      <c r="O146" s="11" t="s">
        <v>142</v>
      </c>
      <c r="P146" s="11" t="s">
        <v>139</v>
      </c>
      <c r="Q146" s="11" t="s">
        <v>141</v>
      </c>
      <c r="S146" s="22" t="s">
        <v>143</v>
      </c>
      <c r="T146" s="22" t="s">
        <v>144</v>
      </c>
      <c r="U146" s="22" t="s">
        <v>145</v>
      </c>
      <c r="V146" s="22" t="s">
        <v>146</v>
      </c>
      <c r="W146" s="22" t="s">
        <v>147</v>
      </c>
    </row>
    <row r="147" spans="1:23" ht="13.5" customHeight="1" x14ac:dyDescent="0.35">
      <c r="A147" s="22"/>
      <c r="B147" s="22"/>
      <c r="C147" s="22"/>
      <c r="D147" s="22"/>
      <c r="E147" s="22"/>
      <c r="G147" s="22"/>
      <c r="H147" s="22"/>
      <c r="I147" s="22"/>
      <c r="J147" s="22"/>
      <c r="K147" s="22"/>
      <c r="M147" s="22"/>
      <c r="N147" s="22"/>
      <c r="O147" s="22"/>
      <c r="P147" s="22"/>
      <c r="Q147" s="22"/>
      <c r="S147" s="22"/>
      <c r="T147" s="22"/>
      <c r="U147" s="22"/>
      <c r="V147" s="22"/>
      <c r="W147" s="22"/>
    </row>
    <row r="148" spans="1:23" ht="13.5" customHeight="1" x14ac:dyDescent="0.35">
      <c r="A148" s="22"/>
      <c r="B148" s="22"/>
      <c r="C148" s="22"/>
      <c r="D148" s="22"/>
      <c r="E148" s="22"/>
      <c r="G148" s="22"/>
      <c r="H148" s="22"/>
      <c r="I148" s="22"/>
      <c r="J148" s="22"/>
      <c r="K148" s="22"/>
      <c r="M148" s="22"/>
      <c r="N148" s="22"/>
      <c r="O148" s="22"/>
      <c r="P148" s="22"/>
      <c r="Q148" s="22"/>
      <c r="S148" s="22"/>
      <c r="T148" s="22"/>
      <c r="U148" s="22"/>
      <c r="V148" s="22"/>
      <c r="W148" s="22"/>
    </row>
    <row r="149" spans="1:23" ht="13.5" customHeight="1" x14ac:dyDescent="0.35">
      <c r="A149" s="22"/>
      <c r="B149" s="22"/>
      <c r="C149" s="22"/>
      <c r="D149" s="22"/>
      <c r="E149" s="22"/>
      <c r="G149" s="22"/>
      <c r="H149" s="22"/>
      <c r="I149" s="22"/>
      <c r="J149" s="22"/>
      <c r="K149" s="22"/>
      <c r="M149" s="22"/>
      <c r="N149" s="22"/>
      <c r="O149" s="22"/>
      <c r="P149" s="22"/>
      <c r="Q149" s="22"/>
      <c r="S149" s="22"/>
      <c r="T149" s="22"/>
      <c r="U149" s="22"/>
      <c r="V149" s="22"/>
      <c r="W149" s="22"/>
    </row>
    <row r="150" spans="1:23" ht="13.5" customHeight="1" x14ac:dyDescent="0.35">
      <c r="A150" s="22"/>
      <c r="B150" s="22"/>
      <c r="C150" s="22"/>
      <c r="D150" s="22"/>
      <c r="E150" s="22"/>
      <c r="G150" s="22"/>
      <c r="H150" s="22"/>
      <c r="I150" s="22"/>
      <c r="J150" s="22"/>
      <c r="K150" s="22"/>
      <c r="M150" s="22"/>
      <c r="N150" s="22"/>
      <c r="O150" s="22"/>
      <c r="P150" s="22"/>
      <c r="Q150" s="22"/>
      <c r="S150" s="22"/>
      <c r="T150" s="22"/>
      <c r="U150" s="22"/>
      <c r="V150" s="22"/>
      <c r="W150" s="22"/>
    </row>
    <row r="151" spans="1:23" ht="13.5" customHeight="1" x14ac:dyDescent="0.35">
      <c r="A151" s="22"/>
      <c r="B151" s="22"/>
      <c r="C151" s="22"/>
      <c r="D151" s="22"/>
      <c r="E151" s="22"/>
      <c r="G151" s="22"/>
      <c r="H151" s="22"/>
      <c r="I151" s="22"/>
      <c r="J151" s="22"/>
      <c r="K151" s="22"/>
      <c r="M151" s="22"/>
      <c r="N151" s="22"/>
      <c r="O151" s="22"/>
      <c r="P151" s="22"/>
      <c r="Q151" s="22"/>
      <c r="S151" s="22"/>
      <c r="T151" s="22"/>
      <c r="U151" s="22"/>
      <c r="V151" s="22"/>
      <c r="W151" s="22"/>
    </row>
    <row r="152" spans="1:23" ht="13.5" customHeight="1" x14ac:dyDescent="0.35">
      <c r="G152" s="22"/>
      <c r="H152" s="22"/>
      <c r="I152" s="22"/>
      <c r="J152" s="22"/>
      <c r="K152" s="22"/>
      <c r="S152" s="22"/>
      <c r="T152" s="22"/>
      <c r="U152" s="22"/>
      <c r="V152" s="22"/>
      <c r="W152" s="22"/>
    </row>
    <row r="153" spans="1:23" ht="13.5" customHeight="1" x14ac:dyDescent="0.35">
      <c r="G153" s="22"/>
      <c r="H153" s="22"/>
      <c r="I153" s="22"/>
      <c r="J153" s="22"/>
      <c r="K153" s="22"/>
      <c r="S153" s="22"/>
      <c r="T153" s="22"/>
      <c r="U153" s="22"/>
      <c r="V153" s="22"/>
      <c r="W153" s="22"/>
    </row>
    <row r="154" spans="1:23" ht="13.5" customHeight="1" x14ac:dyDescent="0.35">
      <c r="G154" s="22"/>
      <c r="H154" s="22"/>
      <c r="I154" s="22"/>
      <c r="J154" s="22"/>
      <c r="K154" s="22"/>
      <c r="S154" s="22"/>
      <c r="T154" s="22"/>
      <c r="U154" s="22"/>
      <c r="V154" s="22"/>
      <c r="W154" s="22"/>
    </row>
    <row r="155" spans="1:23" ht="13.5" customHeight="1" x14ac:dyDescent="0.35">
      <c r="G155" s="22"/>
      <c r="H155" s="22"/>
      <c r="I155" s="22"/>
      <c r="J155" s="22"/>
      <c r="K155" s="22"/>
      <c r="S155" s="22"/>
      <c r="T155" s="22"/>
      <c r="U155" s="22"/>
      <c r="V155" s="22"/>
      <c r="W155" s="22"/>
    </row>
    <row r="156" spans="1:23" ht="13.5" customHeight="1" x14ac:dyDescent="0.35"/>
    <row r="157" spans="1:23" ht="13.5" customHeight="1" x14ac:dyDescent="0.35">
      <c r="A157" s="11" t="str">
        <f>sections!B35</f>
        <v xml:space="preserve">SWA Nita Clarkson &amp; Gina Grimwood </v>
      </c>
      <c r="M157" s="11" t="str">
        <f>sections!B36</f>
        <v xml:space="preserve">SWW Jessica Clapp &amp; Nicola Burns </v>
      </c>
    </row>
    <row r="158" spans="1:23" ht="13.5" customHeight="1" x14ac:dyDescent="0.35">
      <c r="A158" s="11" t="s">
        <v>134</v>
      </c>
      <c r="F158" s="11" t="s">
        <v>135</v>
      </c>
      <c r="I158" s="11" t="s">
        <v>171</v>
      </c>
      <c r="M158" s="11" t="s">
        <v>134</v>
      </c>
      <c r="R158" s="11" t="s">
        <v>135</v>
      </c>
      <c r="U158" s="11" t="s">
        <v>172</v>
      </c>
    </row>
    <row r="159" spans="1:23" ht="13.5" customHeight="1" x14ac:dyDescent="0.35">
      <c r="A159" s="11" t="s">
        <v>138</v>
      </c>
      <c r="B159" s="11" t="s">
        <v>139</v>
      </c>
      <c r="C159" s="11" t="s">
        <v>140</v>
      </c>
      <c r="D159" s="11" t="s">
        <v>141</v>
      </c>
      <c r="E159" s="11" t="s">
        <v>142</v>
      </c>
      <c r="G159" s="22" t="s">
        <v>143</v>
      </c>
      <c r="H159" s="22" t="s">
        <v>144</v>
      </c>
      <c r="I159" s="22" t="s">
        <v>145</v>
      </c>
      <c r="J159" s="22" t="s">
        <v>146</v>
      </c>
      <c r="K159" s="22" t="s">
        <v>147</v>
      </c>
      <c r="M159" s="11" t="s">
        <v>139</v>
      </c>
      <c r="N159" s="11" t="s">
        <v>141</v>
      </c>
      <c r="O159" s="11" t="s">
        <v>138</v>
      </c>
      <c r="P159" s="11" t="s">
        <v>140</v>
      </c>
      <c r="Q159" s="11" t="s">
        <v>148</v>
      </c>
      <c r="S159" s="22" t="s">
        <v>143</v>
      </c>
      <c r="T159" s="22" t="s">
        <v>144</v>
      </c>
      <c r="U159" s="22" t="s">
        <v>145</v>
      </c>
      <c r="V159" s="22" t="s">
        <v>146</v>
      </c>
      <c r="W159" s="22" t="s">
        <v>147</v>
      </c>
    </row>
    <row r="160" spans="1:23" ht="13.5" customHeight="1" x14ac:dyDescent="0.35">
      <c r="A160" s="22"/>
      <c r="B160" s="22"/>
      <c r="C160" s="22"/>
      <c r="D160" s="22"/>
      <c r="E160" s="22"/>
      <c r="G160" s="22"/>
      <c r="H160" s="22"/>
      <c r="I160" s="22"/>
      <c r="J160" s="22"/>
      <c r="K160" s="22"/>
      <c r="M160" s="22"/>
      <c r="N160" s="22"/>
      <c r="O160" s="22"/>
      <c r="P160" s="22"/>
      <c r="Q160" s="22"/>
      <c r="S160" s="22"/>
      <c r="T160" s="22"/>
      <c r="U160" s="22"/>
      <c r="V160" s="22"/>
      <c r="W160" s="22"/>
    </row>
    <row r="161" spans="1:23" ht="13.5" customHeight="1" x14ac:dyDescent="0.35">
      <c r="A161" s="22"/>
      <c r="B161" s="22"/>
      <c r="C161" s="22"/>
      <c r="D161" s="22"/>
      <c r="E161" s="22"/>
      <c r="G161" s="22"/>
      <c r="H161" s="22"/>
      <c r="I161" s="22"/>
      <c r="J161" s="22"/>
      <c r="K161" s="22"/>
      <c r="M161" s="22"/>
      <c r="N161" s="22"/>
      <c r="O161" s="22"/>
      <c r="P161" s="22"/>
      <c r="Q161" s="22"/>
      <c r="S161" s="22"/>
      <c r="T161" s="22"/>
      <c r="U161" s="22"/>
      <c r="V161" s="22"/>
      <c r="W161" s="22"/>
    </row>
    <row r="162" spans="1:23" ht="13.5" customHeight="1" x14ac:dyDescent="0.35">
      <c r="A162" s="22"/>
      <c r="B162" s="22"/>
      <c r="C162" s="22"/>
      <c r="D162" s="22"/>
      <c r="E162" s="22"/>
      <c r="G162" s="22"/>
      <c r="H162" s="22"/>
      <c r="I162" s="22"/>
      <c r="J162" s="22"/>
      <c r="K162" s="22"/>
      <c r="M162" s="22"/>
      <c r="N162" s="22"/>
      <c r="O162" s="22"/>
      <c r="P162" s="22"/>
      <c r="Q162" s="22"/>
      <c r="S162" s="22"/>
      <c r="T162" s="22"/>
      <c r="U162" s="22"/>
      <c r="V162" s="22"/>
      <c r="W162" s="22"/>
    </row>
    <row r="163" spans="1:23" ht="13.5" customHeight="1" x14ac:dyDescent="0.35">
      <c r="A163" s="22"/>
      <c r="B163" s="22"/>
      <c r="C163" s="22"/>
      <c r="D163" s="22"/>
      <c r="E163" s="22"/>
      <c r="G163" s="22"/>
      <c r="H163" s="22"/>
      <c r="I163" s="22"/>
      <c r="J163" s="22"/>
      <c r="K163" s="22"/>
      <c r="M163" s="22"/>
      <c r="N163" s="22"/>
      <c r="O163" s="22"/>
      <c r="P163" s="22"/>
      <c r="Q163" s="22"/>
      <c r="S163" s="22"/>
      <c r="T163" s="22"/>
      <c r="U163" s="22"/>
      <c r="V163" s="22"/>
      <c r="W163" s="22"/>
    </row>
    <row r="164" spans="1:23" ht="13.5" customHeight="1" x14ac:dyDescent="0.35">
      <c r="A164" s="22"/>
      <c r="B164" s="22"/>
      <c r="C164" s="22"/>
      <c r="D164" s="22"/>
      <c r="E164" s="22"/>
      <c r="G164" s="22"/>
      <c r="H164" s="22"/>
      <c r="I164" s="22"/>
      <c r="J164" s="22"/>
      <c r="K164" s="22"/>
      <c r="M164" s="22"/>
      <c r="N164" s="22"/>
      <c r="O164" s="22"/>
      <c r="P164" s="22"/>
      <c r="Q164" s="22"/>
      <c r="S164" s="22"/>
      <c r="T164" s="22"/>
      <c r="U164" s="22"/>
      <c r="V164" s="22"/>
      <c r="W164" s="22"/>
    </row>
    <row r="165" spans="1:23" ht="13.5" customHeight="1" x14ac:dyDescent="0.35">
      <c r="G165" s="22"/>
      <c r="H165" s="22"/>
      <c r="I165" s="22"/>
      <c r="J165" s="22"/>
      <c r="K165" s="22"/>
      <c r="S165" s="22"/>
      <c r="T165" s="22"/>
      <c r="U165" s="22"/>
      <c r="V165" s="22"/>
      <c r="W165" s="22"/>
    </row>
    <row r="166" spans="1:23" ht="13.5" customHeight="1" x14ac:dyDescent="0.35">
      <c r="G166" s="22"/>
      <c r="H166" s="22"/>
      <c r="I166" s="22"/>
      <c r="J166" s="22"/>
      <c r="K166" s="22"/>
      <c r="S166" s="22"/>
      <c r="T166" s="22"/>
      <c r="U166" s="22"/>
      <c r="V166" s="22"/>
      <c r="W166" s="22"/>
    </row>
    <row r="167" spans="1:23" ht="13.5" customHeight="1" x14ac:dyDescent="0.35">
      <c r="G167" s="22"/>
      <c r="H167" s="22"/>
      <c r="I167" s="22"/>
      <c r="J167" s="22"/>
      <c r="K167" s="22"/>
      <c r="S167" s="22"/>
      <c r="T167" s="22"/>
      <c r="U167" s="22"/>
      <c r="V167" s="22"/>
      <c r="W167" s="22"/>
    </row>
    <row r="168" spans="1:23" ht="13.5" customHeight="1" x14ac:dyDescent="0.35">
      <c r="G168" s="22"/>
      <c r="H168" s="22"/>
      <c r="I168" s="22"/>
      <c r="J168" s="22"/>
      <c r="K168" s="22"/>
      <c r="S168" s="22"/>
      <c r="T168" s="22"/>
      <c r="U168" s="22"/>
      <c r="V168" s="22"/>
      <c r="W168" s="22"/>
    </row>
    <row r="169" spans="1:23" ht="13.5" customHeight="1" x14ac:dyDescent="0.35"/>
    <row r="170" spans="1:23" ht="13.5" customHeight="1" x14ac:dyDescent="0.35">
      <c r="A170" s="11" t="str">
        <f>sections!B37</f>
        <v>MAN Rita Toamau &amp; Heihera Rehu-Brown</v>
      </c>
      <c r="M170" s="11" t="str">
        <f>sections!B38</f>
        <v xml:space="preserve">GERSA Sheryl Robertson &amp; Bella Briely </v>
      </c>
    </row>
    <row r="171" spans="1:23" ht="13.5" customHeight="1" x14ac:dyDescent="0.35">
      <c r="A171" s="11" t="s">
        <v>134</v>
      </c>
      <c r="F171" s="11" t="s">
        <v>135</v>
      </c>
      <c r="I171" s="11" t="s">
        <v>173</v>
      </c>
      <c r="M171" s="11" t="s">
        <v>134</v>
      </c>
      <c r="R171" s="11" t="s">
        <v>135</v>
      </c>
      <c r="U171" s="11" t="s">
        <v>174</v>
      </c>
    </row>
    <row r="172" spans="1:23" ht="13.5" customHeight="1" x14ac:dyDescent="0.35">
      <c r="A172" s="11" t="s">
        <v>140</v>
      </c>
      <c r="B172" s="11" t="s">
        <v>142</v>
      </c>
      <c r="C172" s="11" t="s">
        <v>139</v>
      </c>
      <c r="D172" s="11" t="s">
        <v>148</v>
      </c>
      <c r="E172" s="11" t="s">
        <v>138</v>
      </c>
      <c r="G172" s="22" t="s">
        <v>143</v>
      </c>
      <c r="H172" s="22" t="s">
        <v>144</v>
      </c>
      <c r="I172" s="22" t="s">
        <v>145</v>
      </c>
      <c r="J172" s="22" t="s">
        <v>146</v>
      </c>
      <c r="K172" s="22" t="s">
        <v>147</v>
      </c>
      <c r="M172" s="11" t="s">
        <v>141</v>
      </c>
      <c r="N172" s="11" t="s">
        <v>138</v>
      </c>
      <c r="O172" s="11" t="s">
        <v>148</v>
      </c>
      <c r="P172" s="11" t="s">
        <v>142</v>
      </c>
      <c r="Q172" s="11" t="s">
        <v>139</v>
      </c>
      <c r="S172" s="22" t="s">
        <v>143</v>
      </c>
      <c r="T172" s="22" t="s">
        <v>144</v>
      </c>
      <c r="U172" s="22" t="s">
        <v>145</v>
      </c>
      <c r="V172" s="22" t="s">
        <v>146</v>
      </c>
      <c r="W172" s="22" t="s">
        <v>147</v>
      </c>
    </row>
    <row r="173" spans="1:23" ht="13.5" customHeight="1" x14ac:dyDescent="0.35">
      <c r="A173" s="22"/>
      <c r="B173" s="22"/>
      <c r="C173" s="22"/>
      <c r="D173" s="22"/>
      <c r="E173" s="22"/>
      <c r="G173" s="22"/>
      <c r="H173" s="22"/>
      <c r="I173" s="22"/>
      <c r="J173" s="22"/>
      <c r="K173" s="22"/>
      <c r="M173" s="22"/>
      <c r="N173" s="22"/>
      <c r="O173" s="22"/>
      <c r="P173" s="22"/>
      <c r="Q173" s="22"/>
      <c r="S173" s="22"/>
      <c r="T173" s="22"/>
      <c r="U173" s="22"/>
      <c r="V173" s="22"/>
      <c r="W173" s="22"/>
    </row>
    <row r="174" spans="1:23" ht="13.5" customHeight="1" x14ac:dyDescent="0.35">
      <c r="A174" s="22"/>
      <c r="B174" s="22"/>
      <c r="C174" s="22"/>
      <c r="D174" s="22"/>
      <c r="E174" s="22"/>
      <c r="G174" s="22"/>
      <c r="H174" s="22"/>
      <c r="I174" s="22"/>
      <c r="J174" s="22"/>
      <c r="K174" s="22"/>
      <c r="M174" s="22"/>
      <c r="N174" s="22"/>
      <c r="O174" s="22"/>
      <c r="P174" s="22"/>
      <c r="Q174" s="22"/>
      <c r="S174" s="22"/>
      <c r="T174" s="22"/>
      <c r="U174" s="22"/>
      <c r="V174" s="22"/>
      <c r="W174" s="22"/>
    </row>
    <row r="175" spans="1:23" ht="13.5" customHeight="1" x14ac:dyDescent="0.35">
      <c r="A175" s="22"/>
      <c r="B175" s="22"/>
      <c r="C175" s="22"/>
      <c r="D175" s="22"/>
      <c r="E175" s="22"/>
      <c r="G175" s="22"/>
      <c r="H175" s="22"/>
      <c r="I175" s="22"/>
      <c r="J175" s="22"/>
      <c r="K175" s="22"/>
      <c r="M175" s="22"/>
      <c r="N175" s="22"/>
      <c r="O175" s="22"/>
      <c r="P175" s="22"/>
      <c r="Q175" s="22"/>
      <c r="S175" s="22"/>
      <c r="T175" s="22"/>
      <c r="U175" s="22"/>
      <c r="V175" s="22"/>
      <c r="W175" s="22"/>
    </row>
    <row r="176" spans="1:23" ht="13.5" customHeight="1" x14ac:dyDescent="0.35">
      <c r="A176" s="22"/>
      <c r="B176" s="22"/>
      <c r="C176" s="22"/>
      <c r="D176" s="22"/>
      <c r="E176" s="22"/>
      <c r="G176" s="22"/>
      <c r="H176" s="22"/>
      <c r="I176" s="22"/>
      <c r="J176" s="22"/>
      <c r="K176" s="22"/>
      <c r="M176" s="22"/>
      <c r="N176" s="22"/>
      <c r="O176" s="22"/>
      <c r="P176" s="22"/>
      <c r="Q176" s="22"/>
      <c r="S176" s="22"/>
      <c r="T176" s="22"/>
      <c r="U176" s="22"/>
      <c r="V176" s="22"/>
      <c r="W176" s="22"/>
    </row>
    <row r="177" spans="1:23" ht="13.5" customHeight="1" x14ac:dyDescent="0.35">
      <c r="A177" s="22"/>
      <c r="B177" s="22"/>
      <c r="C177" s="22"/>
      <c r="D177" s="22"/>
      <c r="E177" s="22"/>
      <c r="G177" s="22"/>
      <c r="H177" s="22"/>
      <c r="I177" s="22"/>
      <c r="J177" s="22"/>
      <c r="K177" s="22"/>
      <c r="M177" s="22"/>
      <c r="N177" s="22"/>
      <c r="O177" s="22"/>
      <c r="P177" s="22"/>
      <c r="Q177" s="22"/>
      <c r="S177" s="22"/>
      <c r="T177" s="22"/>
      <c r="U177" s="22"/>
      <c r="V177" s="22"/>
      <c r="W177" s="22"/>
    </row>
    <row r="178" spans="1:23" ht="13.5" customHeight="1" x14ac:dyDescent="0.35">
      <c r="G178" s="22"/>
      <c r="H178" s="22"/>
      <c r="I178" s="22"/>
      <c r="J178" s="22"/>
      <c r="K178" s="22"/>
      <c r="S178" s="22"/>
      <c r="T178" s="22"/>
      <c r="U178" s="22"/>
      <c r="V178" s="22"/>
      <c r="W178" s="22"/>
    </row>
    <row r="179" spans="1:23" ht="13.5" customHeight="1" x14ac:dyDescent="0.35">
      <c r="G179" s="22"/>
      <c r="H179" s="22"/>
      <c r="I179" s="22"/>
      <c r="J179" s="22"/>
      <c r="K179" s="22"/>
      <c r="S179" s="22"/>
      <c r="T179" s="22"/>
      <c r="U179" s="22"/>
      <c r="V179" s="22"/>
      <c r="W179" s="22"/>
    </row>
    <row r="180" spans="1:23" ht="13.5" customHeight="1" x14ac:dyDescent="0.35">
      <c r="G180" s="22"/>
      <c r="H180" s="22"/>
      <c r="I180" s="22"/>
      <c r="J180" s="22"/>
      <c r="K180" s="22"/>
      <c r="S180" s="22"/>
      <c r="T180" s="22"/>
      <c r="U180" s="22"/>
      <c r="V180" s="22"/>
      <c r="W180" s="22"/>
    </row>
    <row r="181" spans="1:23" ht="13.5" customHeight="1" x14ac:dyDescent="0.35">
      <c r="G181" s="22"/>
      <c r="H181" s="22"/>
      <c r="I181" s="22"/>
      <c r="J181" s="22"/>
      <c r="K181" s="22"/>
      <c r="S181" s="22"/>
      <c r="T181" s="22"/>
      <c r="U181" s="22"/>
      <c r="V181" s="22"/>
      <c r="W181" s="22"/>
    </row>
    <row r="182" spans="1:23" ht="13.5" customHeight="1" x14ac:dyDescent="0.35"/>
    <row r="183" spans="1:23" ht="13.5" customHeight="1" x14ac:dyDescent="0.35">
      <c r="A183" s="11" t="str">
        <f>sections!B39</f>
        <v xml:space="preserve">BIR Tina Fatuesi &amp; Paula Waterson </v>
      </c>
      <c r="M183" s="11" t="str">
        <f>sections!B40</f>
        <v>PET Adrienne McCarthy &amp; Sherise Whitu</v>
      </c>
    </row>
    <row r="184" spans="1:23" ht="13.5" customHeight="1" x14ac:dyDescent="0.35">
      <c r="A184" s="11" t="s">
        <v>134</v>
      </c>
      <c r="F184" s="11" t="s">
        <v>135</v>
      </c>
      <c r="I184" s="11" t="s">
        <v>175</v>
      </c>
      <c r="M184" s="11" t="s">
        <v>134</v>
      </c>
      <c r="R184" s="11" t="s">
        <v>135</v>
      </c>
      <c r="U184" s="11" t="s">
        <v>176</v>
      </c>
    </row>
    <row r="185" spans="1:23" ht="13.5" customHeight="1" x14ac:dyDescent="0.35">
      <c r="A185" s="11" t="s">
        <v>142</v>
      </c>
      <c r="B185" s="11" t="s">
        <v>148</v>
      </c>
      <c r="C185" s="11" t="s">
        <v>141</v>
      </c>
      <c r="D185" s="11" t="s">
        <v>138</v>
      </c>
      <c r="E185" s="11" t="s">
        <v>140</v>
      </c>
      <c r="G185" s="22" t="s">
        <v>143</v>
      </c>
      <c r="H185" s="22" t="s">
        <v>144</v>
      </c>
      <c r="I185" s="22" t="s">
        <v>145</v>
      </c>
      <c r="J185" s="22" t="s">
        <v>146</v>
      </c>
      <c r="K185" s="22" t="s">
        <v>147</v>
      </c>
      <c r="M185" s="11" t="s">
        <v>148</v>
      </c>
      <c r="N185" s="11" t="s">
        <v>140</v>
      </c>
      <c r="O185" s="11" t="s">
        <v>142</v>
      </c>
      <c r="P185" s="11" t="s">
        <v>139</v>
      </c>
      <c r="Q185" s="11" t="s">
        <v>141</v>
      </c>
      <c r="S185" s="22" t="s">
        <v>143</v>
      </c>
      <c r="T185" s="22" t="s">
        <v>144</v>
      </c>
      <c r="U185" s="22" t="s">
        <v>145</v>
      </c>
      <c r="V185" s="22" t="s">
        <v>146</v>
      </c>
      <c r="W185" s="22" t="s">
        <v>147</v>
      </c>
    </row>
    <row r="186" spans="1:23" ht="13.5" customHeight="1" x14ac:dyDescent="0.35">
      <c r="A186" s="22"/>
      <c r="B186" s="22"/>
      <c r="C186" s="22"/>
      <c r="D186" s="22"/>
      <c r="E186" s="22"/>
      <c r="G186" s="22"/>
      <c r="H186" s="22"/>
      <c r="I186" s="22"/>
      <c r="J186" s="22"/>
      <c r="K186" s="22"/>
      <c r="M186" s="22"/>
      <c r="N186" s="22"/>
      <c r="O186" s="22"/>
      <c r="P186" s="22"/>
      <c r="Q186" s="22"/>
      <c r="S186" s="22"/>
      <c r="T186" s="22"/>
      <c r="U186" s="22"/>
      <c r="V186" s="22"/>
      <c r="W186" s="22"/>
    </row>
    <row r="187" spans="1:23" ht="13.5" customHeight="1" x14ac:dyDescent="0.35">
      <c r="A187" s="22"/>
      <c r="B187" s="22"/>
      <c r="C187" s="22"/>
      <c r="D187" s="22"/>
      <c r="E187" s="22"/>
      <c r="G187" s="22"/>
      <c r="H187" s="22"/>
      <c r="I187" s="22"/>
      <c r="J187" s="22"/>
      <c r="K187" s="22"/>
      <c r="M187" s="22"/>
      <c r="N187" s="22"/>
      <c r="O187" s="22"/>
      <c r="P187" s="22"/>
      <c r="Q187" s="22"/>
      <c r="S187" s="22"/>
      <c r="T187" s="22"/>
      <c r="U187" s="22"/>
      <c r="V187" s="22"/>
      <c r="W187" s="22"/>
    </row>
    <row r="188" spans="1:23" ht="13.5" customHeight="1" x14ac:dyDescent="0.35">
      <c r="A188" s="22"/>
      <c r="B188" s="22"/>
      <c r="C188" s="22"/>
      <c r="D188" s="22"/>
      <c r="E188" s="22"/>
      <c r="G188" s="22"/>
      <c r="H188" s="22"/>
      <c r="I188" s="22"/>
      <c r="J188" s="22"/>
      <c r="K188" s="22"/>
      <c r="M188" s="22"/>
      <c r="N188" s="22"/>
      <c r="O188" s="22"/>
      <c r="P188" s="22"/>
      <c r="Q188" s="22"/>
      <c r="S188" s="22"/>
      <c r="T188" s="22"/>
      <c r="U188" s="22"/>
      <c r="V188" s="22"/>
      <c r="W188" s="22"/>
    </row>
    <row r="189" spans="1:23" ht="13.5" customHeight="1" x14ac:dyDescent="0.35">
      <c r="A189" s="22"/>
      <c r="B189" s="22"/>
      <c r="C189" s="22"/>
      <c r="D189" s="22"/>
      <c r="E189" s="22"/>
      <c r="G189" s="22"/>
      <c r="H189" s="22"/>
      <c r="I189" s="22"/>
      <c r="J189" s="22"/>
      <c r="K189" s="22"/>
      <c r="M189" s="22"/>
      <c r="N189" s="22"/>
      <c r="O189" s="22"/>
      <c r="P189" s="22"/>
      <c r="Q189" s="22"/>
      <c r="S189" s="22"/>
      <c r="T189" s="22"/>
      <c r="U189" s="22"/>
      <c r="V189" s="22"/>
      <c r="W189" s="22"/>
    </row>
    <row r="190" spans="1:23" ht="13.5" customHeight="1" x14ac:dyDescent="0.35">
      <c r="A190" s="22"/>
      <c r="B190" s="22"/>
      <c r="C190" s="22"/>
      <c r="D190" s="22"/>
      <c r="E190" s="22"/>
      <c r="G190" s="22"/>
      <c r="H190" s="22"/>
      <c r="I190" s="22"/>
      <c r="J190" s="22"/>
      <c r="K190" s="22"/>
      <c r="M190" s="22"/>
      <c r="N190" s="22"/>
      <c r="O190" s="22"/>
      <c r="P190" s="22"/>
      <c r="Q190" s="22"/>
      <c r="S190" s="22"/>
      <c r="T190" s="22"/>
      <c r="U190" s="22"/>
      <c r="V190" s="22"/>
      <c r="W190" s="22"/>
    </row>
    <row r="191" spans="1:23" ht="13.5" customHeight="1" x14ac:dyDescent="0.35">
      <c r="G191" s="22"/>
      <c r="H191" s="22"/>
      <c r="I191" s="22"/>
      <c r="J191" s="22"/>
      <c r="K191" s="22"/>
      <c r="S191" s="22"/>
      <c r="T191" s="22"/>
      <c r="U191" s="22"/>
      <c r="V191" s="22"/>
      <c r="W191" s="22"/>
    </row>
    <row r="192" spans="1:23" ht="13.5" customHeight="1" x14ac:dyDescent="0.35">
      <c r="G192" s="22"/>
      <c r="H192" s="22"/>
      <c r="I192" s="22"/>
      <c r="J192" s="22"/>
      <c r="K192" s="22"/>
      <c r="S192" s="22"/>
      <c r="T192" s="22"/>
      <c r="U192" s="22"/>
      <c r="V192" s="22"/>
      <c r="W192" s="22"/>
    </row>
    <row r="193" spans="1:23" ht="13.5" customHeight="1" x14ac:dyDescent="0.35">
      <c r="G193" s="22"/>
      <c r="H193" s="22"/>
      <c r="I193" s="22"/>
      <c r="J193" s="22"/>
      <c r="K193" s="22"/>
      <c r="S193" s="22"/>
      <c r="T193" s="22"/>
      <c r="U193" s="22"/>
      <c r="V193" s="22"/>
      <c r="W193" s="22"/>
    </row>
    <row r="194" spans="1:23" ht="13.5" customHeight="1" x14ac:dyDescent="0.35">
      <c r="G194" s="22"/>
      <c r="H194" s="22"/>
      <c r="I194" s="22"/>
      <c r="J194" s="22"/>
      <c r="K194" s="22"/>
      <c r="S194" s="22"/>
      <c r="T194" s="22"/>
      <c r="U194" s="22"/>
      <c r="V194" s="22"/>
      <c r="W194" s="22"/>
    </row>
    <row r="195" spans="1:23" ht="13.5" customHeight="1" x14ac:dyDescent="0.35"/>
    <row r="196" spans="1:23" ht="13.5" customHeight="1" x14ac:dyDescent="0.35">
      <c r="A196" s="11" t="str">
        <f>sections!D3</f>
        <v xml:space="preserve">PAT Hazel &amp; Jenny Cook </v>
      </c>
      <c r="M196" s="11" t="str">
        <f>sections!D4</f>
        <v>PAP Jasmine Purdon &amp; Kerry Ashbrook</v>
      </c>
    </row>
    <row r="197" spans="1:23" ht="13.5" customHeight="1" x14ac:dyDescent="0.35">
      <c r="A197" s="11" t="s">
        <v>134</v>
      </c>
      <c r="F197" s="11" t="s">
        <v>135</v>
      </c>
      <c r="I197" s="11" t="s">
        <v>177</v>
      </c>
      <c r="M197" s="11" t="s">
        <v>134</v>
      </c>
      <c r="R197" s="11" t="s">
        <v>135</v>
      </c>
      <c r="U197" s="11" t="s">
        <v>178</v>
      </c>
    </row>
    <row r="198" spans="1:23" ht="13.5" customHeight="1" x14ac:dyDescent="0.35">
      <c r="A198" s="11" t="s">
        <v>138</v>
      </c>
      <c r="B198" s="11" t="s">
        <v>139</v>
      </c>
      <c r="C198" s="11" t="s">
        <v>140</v>
      </c>
      <c r="D198" s="11" t="s">
        <v>141</v>
      </c>
      <c r="E198" s="11" t="s">
        <v>142</v>
      </c>
      <c r="G198" s="22" t="s">
        <v>143</v>
      </c>
      <c r="H198" s="22" t="s">
        <v>144</v>
      </c>
      <c r="I198" s="22" t="s">
        <v>145</v>
      </c>
      <c r="J198" s="22" t="s">
        <v>146</v>
      </c>
      <c r="K198" s="22" t="s">
        <v>147</v>
      </c>
      <c r="M198" s="11" t="s">
        <v>139</v>
      </c>
      <c r="N198" s="11" t="s">
        <v>141</v>
      </c>
      <c r="O198" s="11" t="s">
        <v>138</v>
      </c>
      <c r="P198" s="11" t="s">
        <v>140</v>
      </c>
      <c r="Q198" s="11" t="s">
        <v>148</v>
      </c>
      <c r="S198" s="22" t="s">
        <v>143</v>
      </c>
      <c r="T198" s="22" t="s">
        <v>144</v>
      </c>
      <c r="U198" s="22" t="s">
        <v>145</v>
      </c>
      <c r="V198" s="22" t="s">
        <v>146</v>
      </c>
      <c r="W198" s="22" t="s">
        <v>147</v>
      </c>
    </row>
    <row r="199" spans="1:23" ht="13.5" customHeight="1" x14ac:dyDescent="0.35">
      <c r="A199" s="22"/>
      <c r="B199" s="22"/>
      <c r="C199" s="22"/>
      <c r="D199" s="22"/>
      <c r="E199" s="22"/>
      <c r="G199" s="22"/>
      <c r="H199" s="22"/>
      <c r="I199" s="22"/>
      <c r="J199" s="22"/>
      <c r="K199" s="22"/>
      <c r="M199" s="22"/>
      <c r="N199" s="22"/>
      <c r="O199" s="22"/>
      <c r="P199" s="22"/>
      <c r="Q199" s="22"/>
      <c r="S199" s="22"/>
      <c r="T199" s="22"/>
      <c r="U199" s="22"/>
      <c r="V199" s="22"/>
      <c r="W199" s="22"/>
    </row>
    <row r="200" spans="1:23" ht="13.5" customHeight="1" x14ac:dyDescent="0.35">
      <c r="A200" s="22"/>
      <c r="B200" s="22"/>
      <c r="C200" s="22"/>
      <c r="D200" s="22"/>
      <c r="E200" s="22"/>
      <c r="G200" s="22"/>
      <c r="H200" s="22"/>
      <c r="I200" s="22"/>
      <c r="J200" s="22"/>
      <c r="K200" s="22"/>
      <c r="M200" s="22"/>
      <c r="N200" s="22"/>
      <c r="O200" s="22"/>
      <c r="P200" s="22"/>
      <c r="Q200" s="22"/>
      <c r="S200" s="22"/>
      <c r="T200" s="22"/>
      <c r="U200" s="22"/>
      <c r="V200" s="22"/>
      <c r="W200" s="22"/>
    </row>
    <row r="201" spans="1:23" ht="13.5" customHeight="1" x14ac:dyDescent="0.35">
      <c r="A201" s="22"/>
      <c r="B201" s="22"/>
      <c r="C201" s="22"/>
      <c r="D201" s="22"/>
      <c r="E201" s="22"/>
      <c r="G201" s="22"/>
      <c r="H201" s="22"/>
      <c r="I201" s="22"/>
      <c r="J201" s="22"/>
      <c r="K201" s="22"/>
      <c r="M201" s="22"/>
      <c r="N201" s="22"/>
      <c r="O201" s="22"/>
      <c r="P201" s="22"/>
      <c r="Q201" s="22"/>
      <c r="S201" s="22"/>
      <c r="T201" s="22"/>
      <c r="U201" s="22"/>
      <c r="V201" s="22"/>
      <c r="W201" s="22"/>
    </row>
    <row r="202" spans="1:23" ht="13.5" customHeight="1" x14ac:dyDescent="0.35">
      <c r="A202" s="22"/>
      <c r="B202" s="22"/>
      <c r="C202" s="22"/>
      <c r="D202" s="22"/>
      <c r="E202" s="22"/>
      <c r="G202" s="22"/>
      <c r="H202" s="22"/>
      <c r="I202" s="22"/>
      <c r="J202" s="22"/>
      <c r="K202" s="22"/>
      <c r="M202" s="22"/>
      <c r="N202" s="22"/>
      <c r="O202" s="22"/>
      <c r="P202" s="22"/>
      <c r="Q202" s="22"/>
      <c r="S202" s="22"/>
      <c r="T202" s="22"/>
      <c r="U202" s="22"/>
      <c r="V202" s="22"/>
      <c r="W202" s="22"/>
    </row>
    <row r="203" spans="1:23" ht="13.5" customHeight="1" x14ac:dyDescent="0.35">
      <c r="A203" s="22"/>
      <c r="B203" s="22"/>
      <c r="C203" s="22"/>
      <c r="D203" s="22"/>
      <c r="E203" s="22"/>
      <c r="G203" s="22"/>
      <c r="H203" s="22"/>
      <c r="I203" s="22"/>
      <c r="J203" s="22"/>
      <c r="K203" s="22"/>
      <c r="M203" s="22"/>
      <c r="N203" s="22"/>
      <c r="O203" s="22"/>
      <c r="P203" s="22"/>
      <c r="Q203" s="22"/>
      <c r="S203" s="22"/>
      <c r="T203" s="22"/>
      <c r="U203" s="22"/>
      <c r="V203" s="22"/>
      <c r="W203" s="22"/>
    </row>
    <row r="204" spans="1:23" ht="13.5" customHeight="1" x14ac:dyDescent="0.35">
      <c r="G204" s="22"/>
      <c r="H204" s="22"/>
      <c r="I204" s="22"/>
      <c r="J204" s="22"/>
      <c r="K204" s="22"/>
      <c r="S204" s="22"/>
      <c r="T204" s="22"/>
      <c r="U204" s="22"/>
      <c r="V204" s="22"/>
      <c r="W204" s="22"/>
    </row>
    <row r="205" spans="1:23" ht="13.5" customHeight="1" x14ac:dyDescent="0.35">
      <c r="G205" s="22"/>
      <c r="H205" s="22"/>
      <c r="I205" s="22"/>
      <c r="J205" s="22"/>
      <c r="K205" s="22"/>
      <c r="S205" s="22"/>
      <c r="T205" s="22"/>
      <c r="U205" s="22"/>
      <c r="V205" s="22"/>
      <c r="W205" s="22"/>
    </row>
    <row r="206" spans="1:23" ht="13.5" customHeight="1" x14ac:dyDescent="0.35">
      <c r="G206" s="22"/>
      <c r="H206" s="22"/>
      <c r="I206" s="22"/>
      <c r="J206" s="22"/>
      <c r="K206" s="22"/>
      <c r="S206" s="22"/>
      <c r="T206" s="22"/>
      <c r="U206" s="22"/>
      <c r="V206" s="22"/>
      <c r="W206" s="22"/>
    </row>
    <row r="207" spans="1:23" ht="13.5" customHeight="1" x14ac:dyDescent="0.35">
      <c r="G207" s="22"/>
      <c r="H207" s="22"/>
      <c r="I207" s="22"/>
      <c r="J207" s="22"/>
      <c r="K207" s="22"/>
      <c r="S207" s="22"/>
      <c r="T207" s="22"/>
      <c r="U207" s="22"/>
      <c r="V207" s="22"/>
      <c r="W207" s="22"/>
    </row>
    <row r="208" spans="1:23" ht="13.5" customHeight="1" x14ac:dyDescent="0.35"/>
    <row r="209" spans="1:23" ht="13.5" customHeight="1" x14ac:dyDescent="0.35">
      <c r="A209" s="11" t="str">
        <f>sections!D5</f>
        <v xml:space="preserve">GERSA Melissa Heavey &amp; Micheala Langdon </v>
      </c>
      <c r="M209" s="11" t="str">
        <f>sections!D6</f>
        <v xml:space="preserve">BIR Ludene Paraha &amp; Mem Rapana </v>
      </c>
    </row>
    <row r="210" spans="1:23" ht="13.5" customHeight="1" x14ac:dyDescent="0.35">
      <c r="A210" s="11" t="s">
        <v>134</v>
      </c>
      <c r="F210" s="11" t="s">
        <v>135</v>
      </c>
      <c r="I210" s="11" t="s">
        <v>179</v>
      </c>
      <c r="M210" s="11" t="s">
        <v>134</v>
      </c>
      <c r="R210" s="11" t="s">
        <v>135</v>
      </c>
      <c r="U210" s="11" t="s">
        <v>180</v>
      </c>
    </row>
    <row r="211" spans="1:23" ht="13.5" customHeight="1" x14ac:dyDescent="0.35">
      <c r="A211" s="11" t="s">
        <v>140</v>
      </c>
      <c r="B211" s="11" t="s">
        <v>142</v>
      </c>
      <c r="C211" s="11" t="s">
        <v>139</v>
      </c>
      <c r="D211" s="11" t="s">
        <v>148</v>
      </c>
      <c r="E211" s="11" t="s">
        <v>138</v>
      </c>
      <c r="G211" s="22" t="s">
        <v>143</v>
      </c>
      <c r="H211" s="22" t="s">
        <v>144</v>
      </c>
      <c r="I211" s="22" t="s">
        <v>145</v>
      </c>
      <c r="J211" s="22" t="s">
        <v>146</v>
      </c>
      <c r="K211" s="22" t="s">
        <v>147</v>
      </c>
      <c r="M211" s="11" t="s">
        <v>141</v>
      </c>
      <c r="N211" s="11" t="s">
        <v>138</v>
      </c>
      <c r="O211" s="11" t="s">
        <v>148</v>
      </c>
      <c r="P211" s="11" t="s">
        <v>142</v>
      </c>
      <c r="Q211" s="11" t="s">
        <v>139</v>
      </c>
      <c r="S211" s="22" t="s">
        <v>143</v>
      </c>
      <c r="T211" s="22" t="s">
        <v>144</v>
      </c>
      <c r="U211" s="22" t="s">
        <v>145</v>
      </c>
      <c r="V211" s="22" t="s">
        <v>146</v>
      </c>
      <c r="W211" s="22" t="s">
        <v>147</v>
      </c>
    </row>
    <row r="212" spans="1:23" ht="13.5" customHeight="1" x14ac:dyDescent="0.35">
      <c r="A212" s="22"/>
      <c r="B212" s="22"/>
      <c r="C212" s="22"/>
      <c r="D212" s="22"/>
      <c r="E212" s="22"/>
      <c r="G212" s="22"/>
      <c r="H212" s="22"/>
      <c r="I212" s="22"/>
      <c r="J212" s="22"/>
      <c r="K212" s="22"/>
      <c r="M212" s="22"/>
      <c r="N212" s="22"/>
      <c r="O212" s="22"/>
      <c r="P212" s="22"/>
      <c r="Q212" s="22"/>
      <c r="S212" s="22"/>
      <c r="T212" s="22"/>
      <c r="U212" s="22"/>
      <c r="V212" s="22"/>
      <c r="W212" s="22"/>
    </row>
    <row r="213" spans="1:23" ht="13.5" customHeight="1" x14ac:dyDescent="0.35">
      <c r="A213" s="22"/>
      <c r="B213" s="22"/>
      <c r="C213" s="22"/>
      <c r="D213" s="22"/>
      <c r="E213" s="22"/>
      <c r="G213" s="22"/>
      <c r="H213" s="22"/>
      <c r="I213" s="22"/>
      <c r="J213" s="22"/>
      <c r="K213" s="22"/>
      <c r="M213" s="22"/>
      <c r="N213" s="22"/>
      <c r="O213" s="22"/>
      <c r="P213" s="22"/>
      <c r="Q213" s="22"/>
      <c r="S213" s="22"/>
      <c r="T213" s="22"/>
      <c r="U213" s="22"/>
      <c r="V213" s="22"/>
      <c r="W213" s="22"/>
    </row>
    <row r="214" spans="1:23" ht="13.5" customHeight="1" x14ac:dyDescent="0.35">
      <c r="A214" s="22"/>
      <c r="B214" s="22"/>
      <c r="C214" s="22"/>
      <c r="D214" s="22"/>
      <c r="E214" s="22"/>
      <c r="G214" s="22"/>
      <c r="H214" s="22"/>
      <c r="I214" s="22"/>
      <c r="J214" s="22"/>
      <c r="K214" s="22"/>
      <c r="M214" s="22"/>
      <c r="N214" s="22"/>
      <c r="O214" s="22"/>
      <c r="P214" s="22"/>
      <c r="Q214" s="22"/>
      <c r="S214" s="22"/>
      <c r="T214" s="22"/>
      <c r="U214" s="22"/>
      <c r="V214" s="22"/>
      <c r="W214" s="22"/>
    </row>
    <row r="215" spans="1:23" ht="13.5" customHeight="1" x14ac:dyDescent="0.35">
      <c r="A215" s="22"/>
      <c r="B215" s="22"/>
      <c r="C215" s="22"/>
      <c r="D215" s="22"/>
      <c r="E215" s="22"/>
      <c r="G215" s="22"/>
      <c r="H215" s="22"/>
      <c r="I215" s="22"/>
      <c r="J215" s="22"/>
      <c r="K215" s="22"/>
      <c r="M215" s="22"/>
      <c r="N215" s="22"/>
      <c r="O215" s="22"/>
      <c r="P215" s="22"/>
      <c r="Q215" s="22"/>
      <c r="S215" s="22"/>
      <c r="T215" s="22"/>
      <c r="U215" s="22"/>
      <c r="V215" s="22"/>
      <c r="W215" s="22"/>
    </row>
    <row r="216" spans="1:23" ht="13.5" customHeight="1" x14ac:dyDescent="0.35">
      <c r="A216" s="22"/>
      <c r="B216" s="22"/>
      <c r="C216" s="22"/>
      <c r="D216" s="22"/>
      <c r="E216" s="22"/>
      <c r="G216" s="22"/>
      <c r="H216" s="22"/>
      <c r="I216" s="22"/>
      <c r="J216" s="22"/>
      <c r="K216" s="22"/>
      <c r="M216" s="22"/>
      <c r="N216" s="22"/>
      <c r="O216" s="22"/>
      <c r="P216" s="22"/>
      <c r="Q216" s="22"/>
      <c r="S216" s="22"/>
      <c r="T216" s="22"/>
      <c r="U216" s="22"/>
      <c r="V216" s="22"/>
      <c r="W216" s="22"/>
    </row>
    <row r="217" spans="1:23" ht="13.5" customHeight="1" x14ac:dyDescent="0.35">
      <c r="G217" s="22"/>
      <c r="H217" s="22"/>
      <c r="I217" s="22"/>
      <c r="J217" s="22"/>
      <c r="K217" s="22"/>
      <c r="S217" s="22"/>
      <c r="T217" s="22"/>
      <c r="U217" s="22"/>
      <c r="V217" s="22"/>
      <c r="W217" s="22"/>
    </row>
    <row r="218" spans="1:23" ht="13.5" customHeight="1" x14ac:dyDescent="0.35">
      <c r="G218" s="22"/>
      <c r="H218" s="22"/>
      <c r="I218" s="22"/>
      <c r="J218" s="22"/>
      <c r="K218" s="22"/>
      <c r="S218" s="22"/>
      <c r="T218" s="22"/>
      <c r="U218" s="22"/>
      <c r="V218" s="22"/>
      <c r="W218" s="22"/>
    </row>
    <row r="219" spans="1:23" ht="13.5" customHeight="1" x14ac:dyDescent="0.35">
      <c r="G219" s="22"/>
      <c r="H219" s="22"/>
      <c r="I219" s="22"/>
      <c r="J219" s="22"/>
      <c r="K219" s="22"/>
      <c r="S219" s="22"/>
      <c r="T219" s="22"/>
      <c r="U219" s="22"/>
      <c r="V219" s="22"/>
      <c r="W219" s="22"/>
    </row>
    <row r="220" spans="1:23" ht="13.5" customHeight="1" x14ac:dyDescent="0.35">
      <c r="G220" s="22"/>
      <c r="H220" s="22"/>
      <c r="I220" s="22"/>
      <c r="J220" s="22"/>
      <c r="K220" s="22"/>
      <c r="S220" s="22"/>
      <c r="T220" s="22"/>
      <c r="U220" s="22"/>
      <c r="V220" s="22"/>
      <c r="W220" s="22"/>
    </row>
    <row r="221" spans="1:23" ht="13.5" customHeight="1" x14ac:dyDescent="0.35"/>
    <row r="222" spans="1:23" ht="13.5" customHeight="1" x14ac:dyDescent="0.35">
      <c r="A222" s="11" t="str">
        <f>sections!D7</f>
        <v xml:space="preserve">HOW Nina Massold &amp; Kirsty Halliday </v>
      </c>
      <c r="M222" s="11" t="str">
        <f>sections!D8</f>
        <v xml:space="preserve">HOR Julieanne Boyce &amp; Robyn Quinn </v>
      </c>
    </row>
    <row r="223" spans="1:23" ht="13.5" customHeight="1" x14ac:dyDescent="0.35">
      <c r="A223" s="11" t="s">
        <v>134</v>
      </c>
      <c r="F223" s="11" t="s">
        <v>135</v>
      </c>
      <c r="I223" s="11" t="s">
        <v>181</v>
      </c>
      <c r="M223" s="11" t="s">
        <v>134</v>
      </c>
      <c r="R223" s="11" t="s">
        <v>135</v>
      </c>
      <c r="U223" s="11" t="s">
        <v>182</v>
      </c>
    </row>
    <row r="224" spans="1:23" ht="13.5" customHeight="1" x14ac:dyDescent="0.35">
      <c r="A224" s="11" t="s">
        <v>142</v>
      </c>
      <c r="B224" s="11" t="s">
        <v>148</v>
      </c>
      <c r="C224" s="11" t="s">
        <v>141</v>
      </c>
      <c r="D224" s="11" t="s">
        <v>138</v>
      </c>
      <c r="E224" s="11" t="s">
        <v>140</v>
      </c>
      <c r="G224" s="22" t="s">
        <v>143</v>
      </c>
      <c r="H224" s="22" t="s">
        <v>144</v>
      </c>
      <c r="I224" s="22" t="s">
        <v>145</v>
      </c>
      <c r="J224" s="22" t="s">
        <v>146</v>
      </c>
      <c r="K224" s="22" t="s">
        <v>147</v>
      </c>
      <c r="M224" s="11" t="s">
        <v>148</v>
      </c>
      <c r="N224" s="11" t="s">
        <v>140</v>
      </c>
      <c r="O224" s="11" t="s">
        <v>142</v>
      </c>
      <c r="P224" s="11" t="s">
        <v>139</v>
      </c>
      <c r="Q224" s="11" t="s">
        <v>141</v>
      </c>
      <c r="S224" s="22" t="s">
        <v>143</v>
      </c>
      <c r="T224" s="22" t="s">
        <v>144</v>
      </c>
      <c r="U224" s="22" t="s">
        <v>145</v>
      </c>
      <c r="V224" s="22" t="s">
        <v>146</v>
      </c>
      <c r="W224" s="22" t="s">
        <v>147</v>
      </c>
    </row>
    <row r="225" spans="1:23" ht="13.5" customHeight="1" x14ac:dyDescent="0.35">
      <c r="A225" s="22"/>
      <c r="B225" s="22"/>
      <c r="C225" s="22"/>
      <c r="D225" s="22"/>
      <c r="E225" s="22"/>
      <c r="G225" s="22"/>
      <c r="H225" s="22"/>
      <c r="I225" s="22"/>
      <c r="J225" s="22"/>
      <c r="K225" s="22"/>
      <c r="M225" s="22"/>
      <c r="N225" s="22"/>
      <c r="O225" s="22"/>
      <c r="P225" s="22"/>
      <c r="Q225" s="22"/>
      <c r="S225" s="22"/>
      <c r="T225" s="22"/>
      <c r="U225" s="22"/>
      <c r="V225" s="22"/>
      <c r="W225" s="22"/>
    </row>
    <row r="226" spans="1:23" ht="13.5" customHeight="1" x14ac:dyDescent="0.35">
      <c r="A226" s="22"/>
      <c r="B226" s="22"/>
      <c r="C226" s="22"/>
      <c r="D226" s="22"/>
      <c r="E226" s="22"/>
      <c r="G226" s="22"/>
      <c r="H226" s="22"/>
      <c r="I226" s="22"/>
      <c r="J226" s="22"/>
      <c r="K226" s="22"/>
      <c r="M226" s="22"/>
      <c r="N226" s="22"/>
      <c r="O226" s="22"/>
      <c r="P226" s="22"/>
      <c r="Q226" s="22"/>
      <c r="S226" s="22"/>
      <c r="T226" s="22"/>
      <c r="U226" s="22"/>
      <c r="V226" s="22"/>
      <c r="W226" s="22"/>
    </row>
    <row r="227" spans="1:23" ht="13.5" customHeight="1" x14ac:dyDescent="0.35">
      <c r="A227" s="22"/>
      <c r="B227" s="22"/>
      <c r="C227" s="22"/>
      <c r="D227" s="22"/>
      <c r="E227" s="22"/>
      <c r="G227" s="22"/>
      <c r="H227" s="22"/>
      <c r="I227" s="22"/>
      <c r="J227" s="22"/>
      <c r="K227" s="22"/>
      <c r="M227" s="22"/>
      <c r="N227" s="22"/>
      <c r="O227" s="22"/>
      <c r="P227" s="22"/>
      <c r="Q227" s="22"/>
      <c r="S227" s="22"/>
      <c r="T227" s="22"/>
      <c r="U227" s="22"/>
      <c r="V227" s="22"/>
      <c r="W227" s="22"/>
    </row>
    <row r="228" spans="1:23" ht="13.5" customHeight="1" x14ac:dyDescent="0.35">
      <c r="A228" s="22"/>
      <c r="B228" s="22"/>
      <c r="C228" s="22"/>
      <c r="D228" s="22"/>
      <c r="E228" s="22"/>
      <c r="G228" s="22"/>
      <c r="H228" s="22"/>
      <c r="I228" s="22"/>
      <c r="J228" s="22"/>
      <c r="K228" s="22"/>
      <c r="M228" s="22"/>
      <c r="N228" s="22"/>
      <c r="O228" s="22"/>
      <c r="P228" s="22"/>
      <c r="Q228" s="22"/>
      <c r="S228" s="22"/>
      <c r="T228" s="22"/>
      <c r="U228" s="22"/>
      <c r="V228" s="22"/>
      <c r="W228" s="22"/>
    </row>
    <row r="229" spans="1:23" ht="13.5" customHeight="1" x14ac:dyDescent="0.35">
      <c r="A229" s="22"/>
      <c r="B229" s="22"/>
      <c r="C229" s="22"/>
      <c r="D229" s="22"/>
      <c r="E229" s="22"/>
      <c r="G229" s="22"/>
      <c r="H229" s="22"/>
      <c r="I229" s="22"/>
      <c r="J229" s="22"/>
      <c r="K229" s="22"/>
      <c r="M229" s="22"/>
      <c r="N229" s="22"/>
      <c r="O229" s="22"/>
      <c r="P229" s="22"/>
      <c r="Q229" s="22"/>
      <c r="S229" s="22"/>
      <c r="T229" s="22"/>
      <c r="U229" s="22"/>
      <c r="V229" s="22"/>
      <c r="W229" s="22"/>
    </row>
    <row r="230" spans="1:23" ht="13.5" customHeight="1" x14ac:dyDescent="0.35">
      <c r="G230" s="22"/>
      <c r="H230" s="22"/>
      <c r="I230" s="22"/>
      <c r="J230" s="22"/>
      <c r="K230" s="22"/>
      <c r="S230" s="22"/>
      <c r="T230" s="22"/>
      <c r="U230" s="22"/>
      <c r="V230" s="22"/>
      <c r="W230" s="22"/>
    </row>
    <row r="231" spans="1:23" ht="13.5" customHeight="1" x14ac:dyDescent="0.35">
      <c r="G231" s="22"/>
      <c r="H231" s="22"/>
      <c r="I231" s="22"/>
      <c r="J231" s="22"/>
      <c r="K231" s="22"/>
      <c r="S231" s="22"/>
      <c r="T231" s="22"/>
      <c r="U231" s="22"/>
      <c r="V231" s="22"/>
      <c r="W231" s="22"/>
    </row>
    <row r="232" spans="1:23" ht="13.5" customHeight="1" x14ac:dyDescent="0.35">
      <c r="G232" s="22"/>
      <c r="H232" s="22"/>
      <c r="I232" s="22"/>
      <c r="J232" s="22"/>
      <c r="K232" s="22"/>
      <c r="S232" s="22"/>
      <c r="T232" s="22"/>
      <c r="U232" s="22"/>
      <c r="V232" s="22"/>
      <c r="W232" s="22"/>
    </row>
    <row r="233" spans="1:23" ht="13.5" customHeight="1" x14ac:dyDescent="0.35">
      <c r="G233" s="22"/>
      <c r="H233" s="22"/>
      <c r="I233" s="22"/>
      <c r="J233" s="22"/>
      <c r="K233" s="22"/>
      <c r="S233" s="22"/>
      <c r="T233" s="22"/>
      <c r="U233" s="22"/>
      <c r="V233" s="22"/>
      <c r="W233" s="22"/>
    </row>
    <row r="234" spans="1:23" ht="13.5" customHeight="1" x14ac:dyDescent="0.35"/>
    <row r="235" spans="1:23" ht="13.5" customHeight="1" x14ac:dyDescent="0.35">
      <c r="A235" s="11" t="str">
        <f>sections!D11</f>
        <v xml:space="preserve">PAP Catriona McLean &amp; Celia Bason </v>
      </c>
      <c r="M235" s="11" t="str">
        <f>sections!D12</f>
        <v xml:space="preserve">HOR Sherralee Boyce &amp; Corien Simpson </v>
      </c>
    </row>
    <row r="236" spans="1:23" ht="13.5" customHeight="1" x14ac:dyDescent="0.35">
      <c r="A236" s="11" t="s">
        <v>134</v>
      </c>
      <c r="F236" s="11" t="s">
        <v>135</v>
      </c>
      <c r="I236" s="11" t="s">
        <v>183</v>
      </c>
      <c r="M236" s="11" t="s">
        <v>134</v>
      </c>
      <c r="R236" s="11" t="s">
        <v>135</v>
      </c>
      <c r="U236" s="11" t="s">
        <v>184</v>
      </c>
    </row>
    <row r="237" spans="1:23" ht="13.5" customHeight="1" x14ac:dyDescent="0.35">
      <c r="A237" s="11" t="s">
        <v>138</v>
      </c>
      <c r="B237" s="11" t="s">
        <v>139</v>
      </c>
      <c r="C237" s="11" t="s">
        <v>140</v>
      </c>
      <c r="D237" s="11" t="s">
        <v>141</v>
      </c>
      <c r="E237" s="11" t="s">
        <v>142</v>
      </c>
      <c r="G237" s="22" t="s">
        <v>143</v>
      </c>
      <c r="H237" s="22" t="s">
        <v>144</v>
      </c>
      <c r="I237" s="22" t="s">
        <v>145</v>
      </c>
      <c r="J237" s="22" t="s">
        <v>146</v>
      </c>
      <c r="K237" s="22" t="s">
        <v>147</v>
      </c>
      <c r="M237" s="11" t="s">
        <v>139</v>
      </c>
      <c r="N237" s="11" t="s">
        <v>141</v>
      </c>
      <c r="O237" s="11" t="s">
        <v>138</v>
      </c>
      <c r="P237" s="11" t="s">
        <v>140</v>
      </c>
      <c r="Q237" s="11" t="s">
        <v>148</v>
      </c>
      <c r="S237" s="22" t="s">
        <v>143</v>
      </c>
      <c r="T237" s="22" t="s">
        <v>144</v>
      </c>
      <c r="U237" s="22" t="s">
        <v>145</v>
      </c>
      <c r="V237" s="22" t="s">
        <v>146</v>
      </c>
      <c r="W237" s="22" t="s">
        <v>147</v>
      </c>
    </row>
    <row r="238" spans="1:23" ht="13.5" customHeight="1" x14ac:dyDescent="0.35">
      <c r="A238" s="22"/>
      <c r="B238" s="22"/>
      <c r="C238" s="22"/>
      <c r="D238" s="22"/>
      <c r="E238" s="22"/>
      <c r="G238" s="22"/>
      <c r="H238" s="22"/>
      <c r="I238" s="22"/>
      <c r="J238" s="22"/>
      <c r="K238" s="22"/>
      <c r="M238" s="22"/>
      <c r="N238" s="22"/>
      <c r="O238" s="22"/>
      <c r="P238" s="22"/>
      <c r="Q238" s="22"/>
      <c r="S238" s="22"/>
      <c r="T238" s="22"/>
      <c r="U238" s="22"/>
      <c r="V238" s="22"/>
      <c r="W238" s="22"/>
    </row>
    <row r="239" spans="1:23" ht="13.5" customHeight="1" x14ac:dyDescent="0.35">
      <c r="A239" s="22"/>
      <c r="B239" s="22"/>
      <c r="C239" s="22"/>
      <c r="D239" s="22"/>
      <c r="E239" s="22"/>
      <c r="G239" s="22"/>
      <c r="H239" s="22"/>
      <c r="I239" s="22"/>
      <c r="J239" s="22"/>
      <c r="K239" s="22"/>
      <c r="M239" s="22"/>
      <c r="N239" s="22"/>
      <c r="O239" s="22"/>
      <c r="P239" s="22"/>
      <c r="Q239" s="22"/>
      <c r="S239" s="22"/>
      <c r="T239" s="22"/>
      <c r="U239" s="22"/>
      <c r="V239" s="22"/>
      <c r="W239" s="22"/>
    </row>
    <row r="240" spans="1:23" ht="13.5" customHeight="1" x14ac:dyDescent="0.35">
      <c r="A240" s="22"/>
      <c r="B240" s="22"/>
      <c r="C240" s="22"/>
      <c r="D240" s="22"/>
      <c r="E240" s="22"/>
      <c r="G240" s="22"/>
      <c r="H240" s="22"/>
      <c r="I240" s="22"/>
      <c r="J240" s="22"/>
      <c r="K240" s="22"/>
      <c r="M240" s="22"/>
      <c r="N240" s="22"/>
      <c r="O240" s="22"/>
      <c r="P240" s="22"/>
      <c r="Q240" s="22"/>
      <c r="S240" s="22"/>
      <c r="T240" s="22"/>
      <c r="U240" s="22"/>
      <c r="V240" s="22"/>
      <c r="W240" s="22"/>
    </row>
    <row r="241" spans="1:23" ht="13.5" customHeight="1" x14ac:dyDescent="0.35">
      <c r="A241" s="22"/>
      <c r="B241" s="22"/>
      <c r="C241" s="22"/>
      <c r="D241" s="22"/>
      <c r="E241" s="22"/>
      <c r="G241" s="22"/>
      <c r="H241" s="22"/>
      <c r="I241" s="22"/>
      <c r="J241" s="22"/>
      <c r="K241" s="22"/>
      <c r="M241" s="22"/>
      <c r="N241" s="22"/>
      <c r="O241" s="22"/>
      <c r="P241" s="22"/>
      <c r="Q241" s="22"/>
      <c r="S241" s="22"/>
      <c r="T241" s="22"/>
      <c r="U241" s="22"/>
      <c r="V241" s="22"/>
      <c r="W241" s="22"/>
    </row>
    <row r="242" spans="1:23" ht="13.5" customHeight="1" x14ac:dyDescent="0.35">
      <c r="A242" s="22"/>
      <c r="B242" s="22"/>
      <c r="C242" s="22"/>
      <c r="D242" s="22"/>
      <c r="E242" s="22"/>
      <c r="G242" s="22"/>
      <c r="H242" s="22"/>
      <c r="I242" s="22"/>
      <c r="J242" s="22"/>
      <c r="K242" s="22"/>
      <c r="M242" s="22"/>
      <c r="N242" s="22"/>
      <c r="O242" s="22"/>
      <c r="P242" s="22"/>
      <c r="Q242" s="22"/>
      <c r="S242" s="22"/>
      <c r="T242" s="22"/>
      <c r="U242" s="22"/>
      <c r="V242" s="22"/>
      <c r="W242" s="22"/>
    </row>
    <row r="243" spans="1:23" ht="13.5" customHeight="1" x14ac:dyDescent="0.35">
      <c r="G243" s="22"/>
      <c r="H243" s="22"/>
      <c r="I243" s="22"/>
      <c r="J243" s="22"/>
      <c r="K243" s="22"/>
      <c r="S243" s="22"/>
      <c r="T243" s="22"/>
      <c r="U243" s="22"/>
      <c r="V243" s="22"/>
      <c r="W243" s="22"/>
    </row>
    <row r="244" spans="1:23" ht="13.5" customHeight="1" x14ac:dyDescent="0.35">
      <c r="G244" s="22"/>
      <c r="H244" s="22"/>
      <c r="I244" s="22"/>
      <c r="J244" s="22"/>
      <c r="K244" s="22"/>
      <c r="S244" s="22"/>
      <c r="T244" s="22"/>
      <c r="U244" s="22"/>
      <c r="V244" s="22"/>
      <c r="W244" s="22"/>
    </row>
    <row r="245" spans="1:23" ht="13.5" customHeight="1" x14ac:dyDescent="0.35">
      <c r="G245" s="22"/>
      <c r="H245" s="22"/>
      <c r="I245" s="22"/>
      <c r="J245" s="22"/>
      <c r="K245" s="22"/>
      <c r="S245" s="22"/>
      <c r="T245" s="22"/>
      <c r="U245" s="22"/>
      <c r="V245" s="22"/>
      <c r="W245" s="22"/>
    </row>
    <row r="246" spans="1:23" ht="13.5" customHeight="1" x14ac:dyDescent="0.35">
      <c r="G246" s="22"/>
      <c r="H246" s="22"/>
      <c r="I246" s="22"/>
      <c r="J246" s="22"/>
      <c r="K246" s="22"/>
      <c r="S246" s="22"/>
      <c r="T246" s="22"/>
      <c r="U246" s="22"/>
      <c r="V246" s="22"/>
      <c r="W246" s="22"/>
    </row>
    <row r="247" spans="1:23" ht="13.5" customHeight="1" x14ac:dyDescent="0.35"/>
    <row r="248" spans="1:23" ht="13.5" customHeight="1" x14ac:dyDescent="0.35">
      <c r="A248" s="11" t="str">
        <f>sections!D13</f>
        <v xml:space="preserve">TGA Annie Mair &amp; Bubs Gray </v>
      </c>
      <c r="M248" s="11" t="str">
        <f>sections!D14</f>
        <v>PAT Ngahuia Tahi &amp; Ruth Smith</v>
      </c>
    </row>
    <row r="249" spans="1:23" ht="13.5" customHeight="1" x14ac:dyDescent="0.35">
      <c r="A249" s="11" t="s">
        <v>134</v>
      </c>
      <c r="F249" s="11" t="s">
        <v>135</v>
      </c>
      <c r="I249" s="11" t="s">
        <v>185</v>
      </c>
      <c r="M249" s="11" t="s">
        <v>134</v>
      </c>
      <c r="R249" s="11" t="s">
        <v>135</v>
      </c>
      <c r="U249" s="11" t="s">
        <v>186</v>
      </c>
    </row>
    <row r="250" spans="1:23" ht="13.5" customHeight="1" x14ac:dyDescent="0.35">
      <c r="A250" s="11" t="s">
        <v>140</v>
      </c>
      <c r="B250" s="11" t="s">
        <v>142</v>
      </c>
      <c r="C250" s="11" t="s">
        <v>139</v>
      </c>
      <c r="D250" s="11" t="s">
        <v>148</v>
      </c>
      <c r="E250" s="11" t="s">
        <v>138</v>
      </c>
      <c r="G250" s="22" t="s">
        <v>143</v>
      </c>
      <c r="H250" s="22" t="s">
        <v>144</v>
      </c>
      <c r="I250" s="22" t="s">
        <v>145</v>
      </c>
      <c r="J250" s="22" t="s">
        <v>146</v>
      </c>
      <c r="K250" s="22" t="s">
        <v>147</v>
      </c>
      <c r="M250" s="11" t="s">
        <v>141</v>
      </c>
      <c r="N250" s="11" t="s">
        <v>138</v>
      </c>
      <c r="O250" s="11" t="s">
        <v>148</v>
      </c>
      <c r="P250" s="11" t="s">
        <v>142</v>
      </c>
      <c r="Q250" s="11" t="s">
        <v>139</v>
      </c>
      <c r="S250" s="22" t="s">
        <v>143</v>
      </c>
      <c r="T250" s="22" t="s">
        <v>144</v>
      </c>
      <c r="U250" s="22" t="s">
        <v>145</v>
      </c>
      <c r="V250" s="22" t="s">
        <v>146</v>
      </c>
      <c r="W250" s="22" t="s">
        <v>147</v>
      </c>
    </row>
    <row r="251" spans="1:23" ht="13.5" customHeight="1" x14ac:dyDescent="0.35">
      <c r="A251" s="22"/>
      <c r="B251" s="22"/>
      <c r="C251" s="22"/>
      <c r="D251" s="22"/>
      <c r="E251" s="22"/>
      <c r="G251" s="22"/>
      <c r="H251" s="22"/>
      <c r="I251" s="22"/>
      <c r="J251" s="22"/>
      <c r="K251" s="22"/>
      <c r="M251" s="22"/>
      <c r="N251" s="22"/>
      <c r="O251" s="22"/>
      <c r="P251" s="22"/>
      <c r="Q251" s="22"/>
      <c r="S251" s="22"/>
      <c r="T251" s="22"/>
      <c r="U251" s="22"/>
      <c r="V251" s="22"/>
      <c r="W251" s="22"/>
    </row>
    <row r="252" spans="1:23" ht="13.5" customHeight="1" x14ac:dyDescent="0.35">
      <c r="A252" s="22"/>
      <c r="B252" s="22"/>
      <c r="C252" s="22"/>
      <c r="D252" s="22"/>
      <c r="E252" s="22"/>
      <c r="G252" s="22"/>
      <c r="H252" s="22"/>
      <c r="I252" s="22"/>
      <c r="J252" s="22"/>
      <c r="K252" s="22"/>
      <c r="M252" s="22"/>
      <c r="N252" s="22"/>
      <c r="O252" s="22"/>
      <c r="P252" s="22"/>
      <c r="Q252" s="22"/>
      <c r="S252" s="22"/>
      <c r="T252" s="22"/>
      <c r="U252" s="22"/>
      <c r="V252" s="22"/>
      <c r="W252" s="22"/>
    </row>
    <row r="253" spans="1:23" ht="13.5" customHeight="1" x14ac:dyDescent="0.35">
      <c r="A253" s="22"/>
      <c r="B253" s="22"/>
      <c r="C253" s="22"/>
      <c r="D253" s="22"/>
      <c r="E253" s="22"/>
      <c r="G253" s="22"/>
      <c r="H253" s="22"/>
      <c r="I253" s="22"/>
      <c r="J253" s="22"/>
      <c r="K253" s="22"/>
      <c r="M253" s="22"/>
      <c r="N253" s="22"/>
      <c r="O253" s="22"/>
      <c r="P253" s="22"/>
      <c r="Q253" s="22"/>
      <c r="S253" s="22"/>
      <c r="T253" s="22"/>
      <c r="U253" s="22"/>
      <c r="V253" s="22"/>
      <c r="W253" s="22"/>
    </row>
    <row r="254" spans="1:23" ht="13.5" customHeight="1" x14ac:dyDescent="0.35">
      <c r="A254" s="22"/>
      <c r="B254" s="22"/>
      <c r="C254" s="22"/>
      <c r="D254" s="22"/>
      <c r="E254" s="22"/>
      <c r="G254" s="22"/>
      <c r="H254" s="22"/>
      <c r="I254" s="22"/>
      <c r="J254" s="22"/>
      <c r="K254" s="22"/>
      <c r="M254" s="22"/>
      <c r="N254" s="22"/>
      <c r="O254" s="22"/>
      <c r="P254" s="22"/>
      <c r="Q254" s="22"/>
      <c r="S254" s="22"/>
      <c r="T254" s="22"/>
      <c r="U254" s="22"/>
      <c r="V254" s="22"/>
      <c r="W254" s="22"/>
    </row>
    <row r="255" spans="1:23" ht="13.5" customHeight="1" x14ac:dyDescent="0.35">
      <c r="A255" s="22"/>
      <c r="B255" s="22"/>
      <c r="C255" s="22"/>
      <c r="D255" s="22"/>
      <c r="E255" s="22"/>
      <c r="G255" s="22"/>
      <c r="H255" s="22"/>
      <c r="I255" s="22"/>
      <c r="J255" s="22"/>
      <c r="K255" s="22"/>
      <c r="M255" s="22"/>
      <c r="N255" s="22"/>
      <c r="O255" s="22"/>
      <c r="P255" s="22"/>
      <c r="Q255" s="22"/>
      <c r="S255" s="22"/>
      <c r="T255" s="22"/>
      <c r="U255" s="22"/>
      <c r="V255" s="22"/>
      <c r="W255" s="22"/>
    </row>
    <row r="256" spans="1:23" ht="13.5" customHeight="1" x14ac:dyDescent="0.35">
      <c r="G256" s="22"/>
      <c r="H256" s="22"/>
      <c r="I256" s="22"/>
      <c r="J256" s="22"/>
      <c r="K256" s="22"/>
      <c r="S256" s="22"/>
      <c r="T256" s="22"/>
      <c r="U256" s="22"/>
      <c r="V256" s="22"/>
      <c r="W256" s="22"/>
    </row>
    <row r="257" spans="1:23" ht="13.5" customHeight="1" x14ac:dyDescent="0.35">
      <c r="G257" s="22"/>
      <c r="H257" s="22"/>
      <c r="I257" s="22"/>
      <c r="J257" s="22"/>
      <c r="K257" s="22"/>
      <c r="S257" s="22"/>
      <c r="T257" s="22"/>
      <c r="U257" s="22"/>
      <c r="V257" s="22"/>
      <c r="W257" s="22"/>
    </row>
    <row r="258" spans="1:23" ht="13.5" customHeight="1" x14ac:dyDescent="0.35">
      <c r="G258" s="22"/>
      <c r="H258" s="22"/>
      <c r="I258" s="22"/>
      <c r="J258" s="22"/>
      <c r="K258" s="22"/>
      <c r="S258" s="22"/>
      <c r="T258" s="22"/>
      <c r="U258" s="22"/>
      <c r="V258" s="22"/>
      <c r="W258" s="22"/>
    </row>
    <row r="259" spans="1:23" ht="13.5" customHeight="1" x14ac:dyDescent="0.35">
      <c r="G259" s="22"/>
      <c r="H259" s="22"/>
      <c r="I259" s="22"/>
      <c r="J259" s="22"/>
      <c r="K259" s="22"/>
      <c r="S259" s="22"/>
      <c r="T259" s="22"/>
      <c r="U259" s="22"/>
      <c r="V259" s="22"/>
      <c r="W259" s="22"/>
    </row>
    <row r="260" spans="1:23" ht="13.5" customHeight="1" x14ac:dyDescent="0.35"/>
    <row r="261" spans="1:23" ht="13.5" customHeight="1" x14ac:dyDescent="0.35">
      <c r="A261" s="11" t="str">
        <f>sections!D15</f>
        <v xml:space="preserve">MAN GG Tahana &amp; Acushla Potaka </v>
      </c>
      <c r="M261" s="11" t="str">
        <f>sections!D16</f>
        <v xml:space="preserve">WCC Katrina Tahana &amp; Lisa Murphy </v>
      </c>
    </row>
    <row r="262" spans="1:23" ht="13.5" customHeight="1" x14ac:dyDescent="0.35">
      <c r="A262" s="11" t="s">
        <v>134</v>
      </c>
      <c r="F262" s="11" t="s">
        <v>135</v>
      </c>
      <c r="I262" s="11" t="s">
        <v>187</v>
      </c>
      <c r="M262" s="11" t="s">
        <v>134</v>
      </c>
      <c r="R262" s="11" t="s">
        <v>135</v>
      </c>
      <c r="U262" s="11" t="s">
        <v>188</v>
      </c>
    </row>
    <row r="263" spans="1:23" ht="13.5" customHeight="1" x14ac:dyDescent="0.35">
      <c r="A263" s="11" t="s">
        <v>142</v>
      </c>
      <c r="B263" s="11" t="s">
        <v>148</v>
      </c>
      <c r="C263" s="11" t="s">
        <v>141</v>
      </c>
      <c r="D263" s="11" t="s">
        <v>138</v>
      </c>
      <c r="E263" s="11" t="s">
        <v>140</v>
      </c>
      <c r="G263" s="22" t="s">
        <v>143</v>
      </c>
      <c r="H263" s="22" t="s">
        <v>144</v>
      </c>
      <c r="I263" s="22" t="s">
        <v>145</v>
      </c>
      <c r="J263" s="22" t="s">
        <v>146</v>
      </c>
      <c r="K263" s="22" t="s">
        <v>147</v>
      </c>
      <c r="M263" s="11" t="s">
        <v>148</v>
      </c>
      <c r="N263" s="11" t="s">
        <v>140</v>
      </c>
      <c r="O263" s="11" t="s">
        <v>142</v>
      </c>
      <c r="P263" s="11" t="s">
        <v>139</v>
      </c>
      <c r="Q263" s="11" t="s">
        <v>141</v>
      </c>
      <c r="S263" s="22" t="s">
        <v>143</v>
      </c>
      <c r="T263" s="22" t="s">
        <v>144</v>
      </c>
      <c r="U263" s="22" t="s">
        <v>145</v>
      </c>
      <c r="V263" s="22" t="s">
        <v>146</v>
      </c>
      <c r="W263" s="22" t="s">
        <v>147</v>
      </c>
    </row>
    <row r="264" spans="1:23" ht="13.5" customHeight="1" x14ac:dyDescent="0.35">
      <c r="A264" s="22"/>
      <c r="B264" s="22"/>
      <c r="C264" s="22"/>
      <c r="D264" s="22"/>
      <c r="E264" s="22"/>
      <c r="G264" s="22"/>
      <c r="H264" s="22"/>
      <c r="I264" s="22"/>
      <c r="J264" s="22"/>
      <c r="K264" s="22"/>
      <c r="M264" s="22"/>
      <c r="N264" s="22"/>
      <c r="O264" s="22"/>
      <c r="P264" s="22"/>
      <c r="Q264" s="22"/>
      <c r="S264" s="22"/>
      <c r="T264" s="22"/>
      <c r="U264" s="22"/>
      <c r="V264" s="22"/>
      <c r="W264" s="22"/>
    </row>
    <row r="265" spans="1:23" ht="13.5" customHeight="1" x14ac:dyDescent="0.35">
      <c r="A265" s="22"/>
      <c r="B265" s="22"/>
      <c r="C265" s="22"/>
      <c r="D265" s="22"/>
      <c r="E265" s="22"/>
      <c r="G265" s="22"/>
      <c r="H265" s="22"/>
      <c r="I265" s="22"/>
      <c r="J265" s="22"/>
      <c r="K265" s="22"/>
      <c r="M265" s="22"/>
      <c r="N265" s="22"/>
      <c r="O265" s="22"/>
      <c r="P265" s="22"/>
      <c r="Q265" s="22"/>
      <c r="S265" s="22"/>
      <c r="T265" s="22"/>
      <c r="U265" s="22"/>
      <c r="V265" s="22"/>
      <c r="W265" s="22"/>
    </row>
    <row r="266" spans="1:23" ht="13.5" customHeight="1" x14ac:dyDescent="0.35">
      <c r="A266" s="22"/>
      <c r="B266" s="22"/>
      <c r="C266" s="22"/>
      <c r="D266" s="22"/>
      <c r="E266" s="22"/>
      <c r="G266" s="22"/>
      <c r="H266" s="22"/>
      <c r="I266" s="22"/>
      <c r="J266" s="22"/>
      <c r="K266" s="22"/>
      <c r="M266" s="22"/>
      <c r="N266" s="22"/>
      <c r="O266" s="22"/>
      <c r="P266" s="22"/>
      <c r="Q266" s="22"/>
      <c r="S266" s="22"/>
      <c r="T266" s="22"/>
      <c r="U266" s="22"/>
      <c r="V266" s="22"/>
      <c r="W266" s="22"/>
    </row>
    <row r="267" spans="1:23" ht="13.5" customHeight="1" x14ac:dyDescent="0.35">
      <c r="A267" s="22"/>
      <c r="B267" s="22"/>
      <c r="C267" s="22"/>
      <c r="D267" s="22"/>
      <c r="E267" s="22"/>
      <c r="G267" s="22"/>
      <c r="H267" s="22"/>
      <c r="I267" s="22"/>
      <c r="J267" s="22"/>
      <c r="K267" s="22"/>
      <c r="M267" s="22"/>
      <c r="N267" s="22"/>
      <c r="O267" s="22"/>
      <c r="P267" s="22"/>
      <c r="Q267" s="22"/>
      <c r="S267" s="22"/>
      <c r="T267" s="22"/>
      <c r="U267" s="22"/>
      <c r="V267" s="22"/>
      <c r="W267" s="22"/>
    </row>
    <row r="268" spans="1:23" ht="13.5" customHeight="1" x14ac:dyDescent="0.35">
      <c r="A268" s="22"/>
      <c r="B268" s="22"/>
      <c r="C268" s="22"/>
      <c r="D268" s="22"/>
      <c r="E268" s="22"/>
      <c r="G268" s="22"/>
      <c r="H268" s="22"/>
      <c r="I268" s="22"/>
      <c r="J268" s="22"/>
      <c r="K268" s="22"/>
      <c r="M268" s="22"/>
      <c r="N268" s="22"/>
      <c r="O268" s="22"/>
      <c r="P268" s="22"/>
      <c r="Q268" s="22"/>
      <c r="S268" s="22"/>
      <c r="T268" s="22"/>
      <c r="U268" s="22"/>
      <c r="V268" s="22"/>
      <c r="W268" s="22"/>
    </row>
    <row r="269" spans="1:23" ht="13.5" customHeight="1" x14ac:dyDescent="0.35">
      <c r="G269" s="22"/>
      <c r="H269" s="22"/>
      <c r="I269" s="22"/>
      <c r="J269" s="22"/>
      <c r="K269" s="22"/>
      <c r="S269" s="22"/>
      <c r="T269" s="22"/>
      <c r="U269" s="22"/>
      <c r="V269" s="22"/>
      <c r="W269" s="22"/>
    </row>
    <row r="270" spans="1:23" ht="13.5" customHeight="1" x14ac:dyDescent="0.35">
      <c r="G270" s="22"/>
      <c r="H270" s="22"/>
      <c r="I270" s="22"/>
      <c r="J270" s="22"/>
      <c r="K270" s="22"/>
      <c r="S270" s="22"/>
      <c r="T270" s="22"/>
      <c r="U270" s="22"/>
      <c r="V270" s="22"/>
      <c r="W270" s="22"/>
    </row>
    <row r="271" spans="1:23" ht="13.5" customHeight="1" x14ac:dyDescent="0.35">
      <c r="G271" s="22"/>
      <c r="H271" s="22"/>
      <c r="I271" s="22"/>
      <c r="J271" s="22"/>
      <c r="K271" s="22"/>
      <c r="S271" s="22"/>
      <c r="T271" s="22"/>
      <c r="U271" s="22"/>
      <c r="V271" s="22"/>
      <c r="W271" s="22"/>
    </row>
    <row r="272" spans="1:23" ht="13.5" customHeight="1" x14ac:dyDescent="0.35">
      <c r="G272" s="22"/>
      <c r="H272" s="22"/>
      <c r="I272" s="22"/>
      <c r="J272" s="22"/>
      <c r="K272" s="22"/>
      <c r="S272" s="22"/>
      <c r="T272" s="22"/>
      <c r="U272" s="22"/>
      <c r="V272" s="22"/>
      <c r="W272" s="22"/>
    </row>
    <row r="273" spans="1:23" ht="13.5" customHeight="1" x14ac:dyDescent="0.35"/>
    <row r="274" spans="1:23" ht="13.5" customHeight="1" x14ac:dyDescent="0.35">
      <c r="A274" s="11" t="str">
        <f>sections!D19</f>
        <v xml:space="preserve">PAT Clare Shanaher &amp; Sweethart Paul-Bennett </v>
      </c>
      <c r="M274" s="11" t="str">
        <f>sections!D20</f>
        <v xml:space="preserve">TGA Maureen Woods &amp; Suzanne Hart </v>
      </c>
    </row>
    <row r="275" spans="1:23" ht="13.5" customHeight="1" x14ac:dyDescent="0.35">
      <c r="A275" s="11" t="s">
        <v>134</v>
      </c>
      <c r="F275" s="11" t="s">
        <v>135</v>
      </c>
      <c r="I275" s="11" t="s">
        <v>189</v>
      </c>
      <c r="M275" s="11" t="s">
        <v>134</v>
      </c>
      <c r="R275" s="11" t="s">
        <v>135</v>
      </c>
      <c r="U275" s="11" t="s">
        <v>190</v>
      </c>
    </row>
    <row r="276" spans="1:23" ht="13.5" customHeight="1" x14ac:dyDescent="0.35">
      <c r="A276" s="11" t="s">
        <v>138</v>
      </c>
      <c r="B276" s="11" t="s">
        <v>139</v>
      </c>
      <c r="C276" s="11" t="s">
        <v>140</v>
      </c>
      <c r="D276" s="11" t="s">
        <v>141</v>
      </c>
      <c r="E276" s="11" t="s">
        <v>142</v>
      </c>
      <c r="G276" s="22" t="s">
        <v>143</v>
      </c>
      <c r="H276" s="22" t="s">
        <v>144</v>
      </c>
      <c r="I276" s="22" t="s">
        <v>145</v>
      </c>
      <c r="J276" s="22" t="s">
        <v>146</v>
      </c>
      <c r="K276" s="22" t="s">
        <v>147</v>
      </c>
      <c r="M276" s="11" t="s">
        <v>139</v>
      </c>
      <c r="N276" s="11" t="s">
        <v>141</v>
      </c>
      <c r="O276" s="11" t="s">
        <v>138</v>
      </c>
      <c r="P276" s="11" t="s">
        <v>140</v>
      </c>
      <c r="Q276" s="11" t="s">
        <v>148</v>
      </c>
      <c r="S276" s="22" t="s">
        <v>143</v>
      </c>
      <c r="T276" s="22" t="s">
        <v>144</v>
      </c>
      <c r="U276" s="22" t="s">
        <v>145</v>
      </c>
      <c r="V276" s="22" t="s">
        <v>146</v>
      </c>
      <c r="W276" s="22" t="s">
        <v>147</v>
      </c>
    </row>
    <row r="277" spans="1:23" ht="13.5" customHeight="1" x14ac:dyDescent="0.35">
      <c r="A277" s="22"/>
      <c r="B277" s="22"/>
      <c r="C277" s="22"/>
      <c r="D277" s="22"/>
      <c r="E277" s="22"/>
      <c r="G277" s="22"/>
      <c r="H277" s="22"/>
      <c r="I277" s="22"/>
      <c r="J277" s="22"/>
      <c r="K277" s="22"/>
      <c r="M277" s="22"/>
      <c r="N277" s="22"/>
      <c r="O277" s="22"/>
      <c r="P277" s="22"/>
      <c r="Q277" s="22"/>
      <c r="S277" s="22"/>
      <c r="T277" s="22"/>
      <c r="U277" s="22"/>
      <c r="V277" s="22"/>
      <c r="W277" s="22"/>
    </row>
    <row r="278" spans="1:23" ht="13.5" customHeight="1" x14ac:dyDescent="0.35">
      <c r="A278" s="22"/>
      <c r="B278" s="22"/>
      <c r="C278" s="22"/>
      <c r="D278" s="22"/>
      <c r="E278" s="22"/>
      <c r="G278" s="22"/>
      <c r="H278" s="22"/>
      <c r="I278" s="22"/>
      <c r="J278" s="22"/>
      <c r="K278" s="22"/>
      <c r="M278" s="22"/>
      <c r="N278" s="22"/>
      <c r="O278" s="22"/>
      <c r="P278" s="22"/>
      <c r="Q278" s="22"/>
      <c r="S278" s="22"/>
      <c r="T278" s="22"/>
      <c r="U278" s="22"/>
      <c r="V278" s="22"/>
      <c r="W278" s="22"/>
    </row>
    <row r="279" spans="1:23" ht="13.5" customHeight="1" x14ac:dyDescent="0.35">
      <c r="A279" s="22"/>
      <c r="B279" s="22"/>
      <c r="C279" s="22"/>
      <c r="D279" s="22"/>
      <c r="E279" s="22"/>
      <c r="G279" s="22"/>
      <c r="H279" s="22"/>
      <c r="I279" s="22"/>
      <c r="J279" s="22"/>
      <c r="K279" s="22"/>
      <c r="M279" s="22"/>
      <c r="N279" s="22"/>
      <c r="O279" s="22"/>
      <c r="P279" s="22"/>
      <c r="Q279" s="22"/>
      <c r="S279" s="22"/>
      <c r="T279" s="22"/>
      <c r="U279" s="22"/>
      <c r="V279" s="22"/>
      <c r="W279" s="22"/>
    </row>
    <row r="280" spans="1:23" ht="13.5" customHeight="1" x14ac:dyDescent="0.35">
      <c r="A280" s="22"/>
      <c r="B280" s="22"/>
      <c r="C280" s="22"/>
      <c r="D280" s="22"/>
      <c r="E280" s="22"/>
      <c r="G280" s="22"/>
      <c r="H280" s="22"/>
      <c r="I280" s="22"/>
      <c r="J280" s="22"/>
      <c r="K280" s="22"/>
      <c r="M280" s="22"/>
      <c r="N280" s="22"/>
      <c r="O280" s="22"/>
      <c r="P280" s="22"/>
      <c r="Q280" s="22"/>
      <c r="S280" s="22"/>
      <c r="T280" s="22"/>
      <c r="U280" s="22"/>
      <c r="V280" s="22"/>
      <c r="W280" s="22"/>
    </row>
    <row r="281" spans="1:23" ht="13.5" customHeight="1" x14ac:dyDescent="0.35">
      <c r="A281" s="22"/>
      <c r="B281" s="22"/>
      <c r="C281" s="22"/>
      <c r="D281" s="22"/>
      <c r="E281" s="22"/>
      <c r="G281" s="22"/>
      <c r="H281" s="22"/>
      <c r="I281" s="22"/>
      <c r="J281" s="22"/>
      <c r="K281" s="22"/>
      <c r="M281" s="22"/>
      <c r="N281" s="22"/>
      <c r="O281" s="22"/>
      <c r="P281" s="22"/>
      <c r="Q281" s="22"/>
      <c r="S281" s="22"/>
      <c r="T281" s="22"/>
      <c r="U281" s="22"/>
      <c r="V281" s="22"/>
      <c r="W281" s="22"/>
    </row>
    <row r="282" spans="1:23" ht="13.5" customHeight="1" x14ac:dyDescent="0.35">
      <c r="G282" s="22"/>
      <c r="H282" s="22"/>
      <c r="I282" s="22"/>
      <c r="J282" s="22"/>
      <c r="K282" s="22"/>
      <c r="S282" s="22"/>
      <c r="T282" s="22"/>
      <c r="U282" s="22"/>
      <c r="V282" s="22"/>
      <c r="W282" s="22"/>
    </row>
    <row r="283" spans="1:23" ht="13.5" customHeight="1" x14ac:dyDescent="0.35">
      <c r="G283" s="22"/>
      <c r="H283" s="22"/>
      <c r="I283" s="22"/>
      <c r="J283" s="22"/>
      <c r="K283" s="22"/>
      <c r="S283" s="22"/>
      <c r="T283" s="22"/>
      <c r="U283" s="22"/>
      <c r="V283" s="22"/>
      <c r="W283" s="22"/>
    </row>
    <row r="284" spans="1:23" ht="13.5" customHeight="1" x14ac:dyDescent="0.35">
      <c r="G284" s="22"/>
      <c r="H284" s="22"/>
      <c r="I284" s="22"/>
      <c r="J284" s="22"/>
      <c r="K284" s="22"/>
      <c r="S284" s="22"/>
      <c r="T284" s="22"/>
      <c r="U284" s="22"/>
      <c r="V284" s="22"/>
      <c r="W284" s="22"/>
    </row>
    <row r="285" spans="1:23" ht="13.5" customHeight="1" x14ac:dyDescent="0.35">
      <c r="G285" s="22"/>
      <c r="H285" s="22"/>
      <c r="I285" s="22"/>
      <c r="J285" s="22"/>
      <c r="K285" s="22"/>
      <c r="S285" s="22"/>
      <c r="T285" s="22"/>
      <c r="U285" s="22"/>
      <c r="V285" s="22"/>
      <c r="W285" s="22"/>
    </row>
    <row r="286" spans="1:23" ht="13.5" customHeight="1" x14ac:dyDescent="0.35"/>
    <row r="287" spans="1:23" ht="13.5" customHeight="1" x14ac:dyDescent="0.35">
      <c r="A287" s="11" t="str">
        <f>sections!D21</f>
        <v xml:space="preserve">GERSA Shannon Otene &amp; Janine Clifford </v>
      </c>
      <c r="M287" s="11" t="str">
        <f>sections!D22</f>
        <v xml:space="preserve">HOR Margo Kingi &amp; Corrina Davis </v>
      </c>
    </row>
    <row r="288" spans="1:23" ht="13.5" customHeight="1" x14ac:dyDescent="0.35">
      <c r="A288" s="11" t="s">
        <v>134</v>
      </c>
      <c r="F288" s="11" t="s">
        <v>135</v>
      </c>
      <c r="I288" s="11" t="s">
        <v>191</v>
      </c>
      <c r="M288" s="11" t="s">
        <v>134</v>
      </c>
      <c r="R288" s="11" t="s">
        <v>135</v>
      </c>
      <c r="U288" s="11" t="s">
        <v>192</v>
      </c>
    </row>
    <row r="289" spans="1:23" ht="13.5" customHeight="1" x14ac:dyDescent="0.35">
      <c r="A289" s="11" t="s">
        <v>140</v>
      </c>
      <c r="B289" s="11" t="s">
        <v>142</v>
      </c>
      <c r="C289" s="11" t="s">
        <v>139</v>
      </c>
      <c r="D289" s="11" t="s">
        <v>148</v>
      </c>
      <c r="E289" s="11" t="s">
        <v>138</v>
      </c>
      <c r="G289" s="22" t="s">
        <v>143</v>
      </c>
      <c r="H289" s="22" t="s">
        <v>144</v>
      </c>
      <c r="I289" s="22" t="s">
        <v>145</v>
      </c>
      <c r="J289" s="22" t="s">
        <v>146</v>
      </c>
      <c r="K289" s="22" t="s">
        <v>147</v>
      </c>
      <c r="M289" s="11" t="s">
        <v>141</v>
      </c>
      <c r="N289" s="11" t="s">
        <v>138</v>
      </c>
      <c r="O289" s="11" t="s">
        <v>148</v>
      </c>
      <c r="P289" s="11" t="s">
        <v>142</v>
      </c>
      <c r="Q289" s="11" t="s">
        <v>139</v>
      </c>
      <c r="S289" s="22" t="s">
        <v>143</v>
      </c>
      <c r="T289" s="22" t="s">
        <v>144</v>
      </c>
      <c r="U289" s="22" t="s">
        <v>145</v>
      </c>
      <c r="V289" s="22" t="s">
        <v>146</v>
      </c>
      <c r="W289" s="22" t="s">
        <v>147</v>
      </c>
    </row>
    <row r="290" spans="1:23" ht="13.5" customHeight="1" x14ac:dyDescent="0.35">
      <c r="A290" s="22"/>
      <c r="B290" s="22"/>
      <c r="C290" s="22"/>
      <c r="D290" s="22"/>
      <c r="E290" s="22"/>
      <c r="G290" s="22"/>
      <c r="H290" s="22"/>
      <c r="I290" s="22"/>
      <c r="J290" s="22"/>
      <c r="K290" s="22"/>
      <c r="M290" s="22"/>
      <c r="N290" s="22"/>
      <c r="O290" s="22"/>
      <c r="P290" s="22"/>
      <c r="Q290" s="22"/>
      <c r="S290" s="22"/>
      <c r="T290" s="22"/>
      <c r="U290" s="22"/>
      <c r="V290" s="22"/>
      <c r="W290" s="22"/>
    </row>
    <row r="291" spans="1:23" ht="13.5" customHeight="1" x14ac:dyDescent="0.35">
      <c r="A291" s="22"/>
      <c r="B291" s="22"/>
      <c r="C291" s="22"/>
      <c r="D291" s="22"/>
      <c r="E291" s="22"/>
      <c r="G291" s="22"/>
      <c r="H291" s="22"/>
      <c r="I291" s="22"/>
      <c r="J291" s="22"/>
      <c r="K291" s="22"/>
      <c r="M291" s="22"/>
      <c r="N291" s="22"/>
      <c r="O291" s="22"/>
      <c r="P291" s="22"/>
      <c r="Q291" s="22"/>
      <c r="S291" s="22"/>
      <c r="T291" s="22"/>
      <c r="U291" s="22"/>
      <c r="V291" s="22"/>
      <c r="W291" s="22"/>
    </row>
    <row r="292" spans="1:23" ht="13.5" customHeight="1" x14ac:dyDescent="0.35">
      <c r="A292" s="22"/>
      <c r="B292" s="22"/>
      <c r="C292" s="22"/>
      <c r="D292" s="22"/>
      <c r="E292" s="22"/>
      <c r="G292" s="22"/>
      <c r="H292" s="22"/>
      <c r="I292" s="22"/>
      <c r="J292" s="22"/>
      <c r="K292" s="22"/>
      <c r="M292" s="22"/>
      <c r="N292" s="22"/>
      <c r="O292" s="22"/>
      <c r="P292" s="22"/>
      <c r="Q292" s="22"/>
      <c r="S292" s="22"/>
      <c r="T292" s="22"/>
      <c r="U292" s="22"/>
      <c r="V292" s="22"/>
      <c r="W292" s="22"/>
    </row>
    <row r="293" spans="1:23" ht="13.5" customHeight="1" x14ac:dyDescent="0.35">
      <c r="A293" s="22"/>
      <c r="B293" s="22"/>
      <c r="C293" s="22"/>
      <c r="D293" s="22"/>
      <c r="E293" s="22"/>
      <c r="G293" s="22"/>
      <c r="H293" s="22"/>
      <c r="I293" s="22"/>
      <c r="J293" s="22"/>
      <c r="K293" s="22"/>
      <c r="M293" s="22"/>
      <c r="N293" s="22"/>
      <c r="O293" s="22"/>
      <c r="P293" s="22"/>
      <c r="Q293" s="22"/>
      <c r="S293" s="22"/>
      <c r="T293" s="22"/>
      <c r="U293" s="22"/>
      <c r="V293" s="22"/>
      <c r="W293" s="22"/>
    </row>
    <row r="294" spans="1:23" ht="13.5" customHeight="1" x14ac:dyDescent="0.35">
      <c r="A294" s="22"/>
      <c r="B294" s="22"/>
      <c r="C294" s="22"/>
      <c r="D294" s="22"/>
      <c r="E294" s="22"/>
      <c r="G294" s="22"/>
      <c r="H294" s="22"/>
      <c r="I294" s="22"/>
      <c r="J294" s="22"/>
      <c r="K294" s="22"/>
      <c r="M294" s="22"/>
      <c r="N294" s="22"/>
      <c r="O294" s="22"/>
      <c r="P294" s="22"/>
      <c r="Q294" s="22"/>
      <c r="S294" s="22"/>
      <c r="T294" s="22"/>
      <c r="U294" s="22"/>
      <c r="V294" s="22"/>
      <c r="W294" s="22"/>
    </row>
    <row r="295" spans="1:23" ht="13.5" customHeight="1" x14ac:dyDescent="0.35">
      <c r="G295" s="22"/>
      <c r="H295" s="22"/>
      <c r="I295" s="22"/>
      <c r="J295" s="22"/>
      <c r="K295" s="22"/>
      <c r="S295" s="22"/>
      <c r="T295" s="22"/>
      <c r="U295" s="22"/>
      <c r="V295" s="22"/>
      <c r="W295" s="22"/>
    </row>
    <row r="296" spans="1:23" ht="13.5" customHeight="1" x14ac:dyDescent="0.35">
      <c r="G296" s="22"/>
      <c r="H296" s="22"/>
      <c r="I296" s="22"/>
      <c r="J296" s="22"/>
      <c r="K296" s="22"/>
      <c r="S296" s="22"/>
      <c r="T296" s="22"/>
      <c r="U296" s="22"/>
      <c r="V296" s="22"/>
      <c r="W296" s="22"/>
    </row>
    <row r="297" spans="1:23" ht="13.5" customHeight="1" x14ac:dyDescent="0.35">
      <c r="G297" s="22"/>
      <c r="H297" s="22"/>
      <c r="I297" s="22"/>
      <c r="J297" s="22"/>
      <c r="K297" s="22"/>
      <c r="S297" s="22"/>
      <c r="T297" s="22"/>
      <c r="U297" s="22"/>
      <c r="V297" s="22"/>
      <c r="W297" s="22"/>
    </row>
    <row r="298" spans="1:23" ht="13.5" customHeight="1" x14ac:dyDescent="0.35">
      <c r="G298" s="22"/>
      <c r="H298" s="22"/>
      <c r="I298" s="22"/>
      <c r="J298" s="22"/>
      <c r="K298" s="22"/>
      <c r="S298" s="22"/>
      <c r="T298" s="22"/>
      <c r="U298" s="22"/>
      <c r="V298" s="22"/>
      <c r="W298" s="22"/>
    </row>
    <row r="299" spans="1:23" ht="13.5" customHeight="1" x14ac:dyDescent="0.35"/>
    <row r="300" spans="1:23" ht="13.5" customHeight="1" x14ac:dyDescent="0.35">
      <c r="A300" s="11" t="str">
        <f>sections!D23</f>
        <v xml:space="preserve">ONE Rachel Mason &amp; Liz Morunga </v>
      </c>
      <c r="M300" s="11" t="str">
        <f>sections!D24</f>
        <v>SWA Michelle Macdonald &amp; Alicia Philburn</v>
      </c>
    </row>
    <row r="301" spans="1:23" ht="13.5" customHeight="1" x14ac:dyDescent="0.35">
      <c r="A301" s="11" t="s">
        <v>134</v>
      </c>
      <c r="F301" s="11" t="s">
        <v>135</v>
      </c>
      <c r="I301" s="11" t="s">
        <v>193</v>
      </c>
      <c r="M301" s="11" t="s">
        <v>134</v>
      </c>
      <c r="R301" s="11" t="s">
        <v>135</v>
      </c>
      <c r="U301" s="11" t="s">
        <v>194</v>
      </c>
    </row>
    <row r="302" spans="1:23" ht="13.5" customHeight="1" x14ac:dyDescent="0.35">
      <c r="A302" s="11" t="s">
        <v>142</v>
      </c>
      <c r="B302" s="11" t="s">
        <v>148</v>
      </c>
      <c r="C302" s="11" t="s">
        <v>141</v>
      </c>
      <c r="D302" s="11" t="s">
        <v>138</v>
      </c>
      <c r="E302" s="11" t="s">
        <v>140</v>
      </c>
      <c r="G302" s="22" t="s">
        <v>143</v>
      </c>
      <c r="H302" s="22" t="s">
        <v>144</v>
      </c>
      <c r="I302" s="22" t="s">
        <v>145</v>
      </c>
      <c r="J302" s="22" t="s">
        <v>146</v>
      </c>
      <c r="K302" s="22" t="s">
        <v>147</v>
      </c>
      <c r="M302" s="11" t="s">
        <v>148</v>
      </c>
      <c r="N302" s="11" t="s">
        <v>140</v>
      </c>
      <c r="O302" s="11" t="s">
        <v>142</v>
      </c>
      <c r="P302" s="11" t="s">
        <v>139</v>
      </c>
      <c r="Q302" s="11" t="s">
        <v>141</v>
      </c>
      <c r="S302" s="22" t="s">
        <v>143</v>
      </c>
      <c r="T302" s="22" t="s">
        <v>144</v>
      </c>
      <c r="U302" s="22" t="s">
        <v>145</v>
      </c>
      <c r="V302" s="22" t="s">
        <v>146</v>
      </c>
      <c r="W302" s="22" t="s">
        <v>147</v>
      </c>
    </row>
    <row r="303" spans="1:23" ht="13.5" customHeight="1" x14ac:dyDescent="0.35">
      <c r="A303" s="22"/>
      <c r="B303" s="22"/>
      <c r="C303" s="22"/>
      <c r="D303" s="22"/>
      <c r="E303" s="22"/>
      <c r="G303" s="22"/>
      <c r="H303" s="22"/>
      <c r="I303" s="22"/>
      <c r="J303" s="22"/>
      <c r="K303" s="22"/>
      <c r="M303" s="22"/>
      <c r="N303" s="22"/>
      <c r="O303" s="22"/>
      <c r="P303" s="22"/>
      <c r="Q303" s="22"/>
      <c r="S303" s="22"/>
      <c r="T303" s="22"/>
      <c r="U303" s="22"/>
      <c r="V303" s="22"/>
      <c r="W303" s="22"/>
    </row>
    <row r="304" spans="1:23" ht="13.5" customHeight="1" x14ac:dyDescent="0.35">
      <c r="A304" s="22"/>
      <c r="B304" s="22"/>
      <c r="C304" s="22"/>
      <c r="D304" s="22"/>
      <c r="E304" s="22"/>
      <c r="G304" s="22"/>
      <c r="H304" s="22"/>
      <c r="I304" s="22"/>
      <c r="J304" s="22"/>
      <c r="K304" s="22"/>
      <c r="M304" s="22"/>
      <c r="N304" s="22"/>
      <c r="O304" s="22"/>
      <c r="P304" s="22"/>
      <c r="Q304" s="22"/>
      <c r="S304" s="22"/>
      <c r="T304" s="22"/>
      <c r="U304" s="22"/>
      <c r="V304" s="22"/>
      <c r="W304" s="22"/>
    </row>
    <row r="305" spans="1:23" ht="13.5" customHeight="1" x14ac:dyDescent="0.35">
      <c r="A305" s="22"/>
      <c r="B305" s="22"/>
      <c r="C305" s="22"/>
      <c r="D305" s="22"/>
      <c r="E305" s="22"/>
      <c r="G305" s="22"/>
      <c r="H305" s="22"/>
      <c r="I305" s="22"/>
      <c r="J305" s="22"/>
      <c r="K305" s="22"/>
      <c r="M305" s="22"/>
      <c r="N305" s="22"/>
      <c r="O305" s="22"/>
      <c r="P305" s="22"/>
      <c r="Q305" s="22"/>
      <c r="S305" s="22"/>
      <c r="T305" s="22"/>
      <c r="U305" s="22"/>
      <c r="V305" s="22"/>
      <c r="W305" s="22"/>
    </row>
    <row r="306" spans="1:23" ht="13.5" customHeight="1" x14ac:dyDescent="0.35">
      <c r="A306" s="22"/>
      <c r="B306" s="22"/>
      <c r="C306" s="22"/>
      <c r="D306" s="22"/>
      <c r="E306" s="22"/>
      <c r="G306" s="22"/>
      <c r="H306" s="22"/>
      <c r="I306" s="22"/>
      <c r="J306" s="22"/>
      <c r="K306" s="22"/>
      <c r="M306" s="22"/>
      <c r="N306" s="22"/>
      <c r="O306" s="22"/>
      <c r="P306" s="22"/>
      <c r="Q306" s="22"/>
      <c r="S306" s="22"/>
      <c r="T306" s="22"/>
      <c r="U306" s="22"/>
      <c r="V306" s="22"/>
      <c r="W306" s="22"/>
    </row>
    <row r="307" spans="1:23" ht="13.5" customHeight="1" x14ac:dyDescent="0.35">
      <c r="A307" s="22"/>
      <c r="B307" s="22"/>
      <c r="C307" s="22"/>
      <c r="D307" s="22"/>
      <c r="E307" s="22"/>
      <c r="G307" s="22"/>
      <c r="H307" s="22"/>
      <c r="I307" s="22"/>
      <c r="J307" s="22"/>
      <c r="K307" s="22"/>
      <c r="M307" s="22"/>
      <c r="N307" s="22"/>
      <c r="O307" s="22"/>
      <c r="P307" s="22"/>
      <c r="Q307" s="22"/>
      <c r="S307" s="22"/>
      <c r="T307" s="22"/>
      <c r="U307" s="22"/>
      <c r="V307" s="22"/>
      <c r="W307" s="22"/>
    </row>
    <row r="308" spans="1:23" ht="13.5" customHeight="1" x14ac:dyDescent="0.35">
      <c r="G308" s="22"/>
      <c r="H308" s="22"/>
      <c r="I308" s="22"/>
      <c r="J308" s="22"/>
      <c r="K308" s="22"/>
      <c r="S308" s="22"/>
      <c r="T308" s="22"/>
      <c r="U308" s="22"/>
      <c r="V308" s="22"/>
      <c r="W308" s="22"/>
    </row>
    <row r="309" spans="1:23" ht="13.5" customHeight="1" x14ac:dyDescent="0.35">
      <c r="G309" s="22"/>
      <c r="H309" s="22"/>
      <c r="I309" s="22"/>
      <c r="J309" s="22"/>
      <c r="K309" s="22"/>
      <c r="S309" s="22"/>
      <c r="T309" s="22"/>
      <c r="U309" s="22"/>
      <c r="V309" s="22"/>
      <c r="W309" s="22"/>
    </row>
    <row r="310" spans="1:23" ht="13.5" customHeight="1" x14ac:dyDescent="0.35">
      <c r="G310" s="22"/>
      <c r="H310" s="22"/>
      <c r="I310" s="22"/>
      <c r="J310" s="22"/>
      <c r="K310" s="22"/>
      <c r="S310" s="22"/>
      <c r="T310" s="22"/>
      <c r="U310" s="22"/>
      <c r="V310" s="22"/>
      <c r="W310" s="22"/>
    </row>
    <row r="311" spans="1:23" ht="13.5" customHeight="1" x14ac:dyDescent="0.35">
      <c r="G311" s="22"/>
      <c r="H311" s="22"/>
      <c r="I311" s="22"/>
      <c r="J311" s="22"/>
      <c r="K311" s="22"/>
      <c r="S311" s="22"/>
      <c r="T311" s="22"/>
      <c r="U311" s="22"/>
      <c r="V311" s="22"/>
      <c r="W311" s="22"/>
    </row>
    <row r="312" spans="1:23" ht="13.5" customHeight="1" x14ac:dyDescent="0.35"/>
    <row r="313" spans="1:23" ht="13.5" customHeight="1" x14ac:dyDescent="0.35">
      <c r="A313" s="11" t="str">
        <f>sections!D27</f>
        <v xml:space="preserve">NPL Agnes Kimura &amp; Zarrie Wood </v>
      </c>
      <c r="M313" s="11" t="str">
        <f>sections!D28</f>
        <v xml:space="preserve">HOR Letitia Jackson &amp; Maxine Soal </v>
      </c>
    </row>
    <row r="314" spans="1:23" ht="13.5" customHeight="1" x14ac:dyDescent="0.35">
      <c r="A314" s="11" t="s">
        <v>134</v>
      </c>
      <c r="F314" s="11" t="s">
        <v>135</v>
      </c>
      <c r="I314" s="11" t="s">
        <v>195</v>
      </c>
      <c r="M314" s="11" t="s">
        <v>134</v>
      </c>
      <c r="R314" s="11" t="s">
        <v>135</v>
      </c>
      <c r="U314" s="11" t="s">
        <v>196</v>
      </c>
    </row>
    <row r="315" spans="1:23" ht="13.5" customHeight="1" x14ac:dyDescent="0.35">
      <c r="A315" s="11" t="s">
        <v>138</v>
      </c>
      <c r="B315" s="11" t="s">
        <v>139</v>
      </c>
      <c r="C315" s="11" t="s">
        <v>140</v>
      </c>
      <c r="D315" s="11" t="s">
        <v>141</v>
      </c>
      <c r="E315" s="11" t="s">
        <v>142</v>
      </c>
      <c r="G315" s="22" t="s">
        <v>143</v>
      </c>
      <c r="H315" s="22" t="s">
        <v>144</v>
      </c>
      <c r="I315" s="22" t="s">
        <v>145</v>
      </c>
      <c r="J315" s="22" t="s">
        <v>146</v>
      </c>
      <c r="K315" s="22" t="s">
        <v>147</v>
      </c>
      <c r="M315" s="11" t="s">
        <v>139</v>
      </c>
      <c r="N315" s="11" t="s">
        <v>141</v>
      </c>
      <c r="O315" s="11" t="s">
        <v>138</v>
      </c>
      <c r="P315" s="11" t="s">
        <v>140</v>
      </c>
      <c r="Q315" s="11" t="s">
        <v>148</v>
      </c>
      <c r="S315" s="22" t="s">
        <v>143</v>
      </c>
      <c r="T315" s="22" t="s">
        <v>144</v>
      </c>
      <c r="U315" s="22" t="s">
        <v>145</v>
      </c>
      <c r="V315" s="22" t="s">
        <v>146</v>
      </c>
      <c r="W315" s="22" t="s">
        <v>147</v>
      </c>
    </row>
    <row r="316" spans="1:23" ht="13.5" customHeight="1" x14ac:dyDescent="0.35">
      <c r="A316" s="22"/>
      <c r="B316" s="22"/>
      <c r="C316" s="22"/>
      <c r="D316" s="22"/>
      <c r="E316" s="22"/>
      <c r="G316" s="22"/>
      <c r="H316" s="22"/>
      <c r="I316" s="22"/>
      <c r="J316" s="22"/>
      <c r="K316" s="22"/>
      <c r="M316" s="22"/>
      <c r="N316" s="22"/>
      <c r="O316" s="22"/>
      <c r="P316" s="22"/>
      <c r="Q316" s="22"/>
      <c r="S316" s="22"/>
      <c r="T316" s="22"/>
      <c r="U316" s="22"/>
      <c r="V316" s="22"/>
      <c r="W316" s="22"/>
    </row>
    <row r="317" spans="1:23" ht="13.5" customHeight="1" x14ac:dyDescent="0.35">
      <c r="A317" s="22"/>
      <c r="B317" s="22"/>
      <c r="C317" s="22"/>
      <c r="D317" s="22"/>
      <c r="E317" s="22"/>
      <c r="G317" s="22"/>
      <c r="H317" s="22"/>
      <c r="I317" s="22"/>
      <c r="J317" s="22"/>
      <c r="K317" s="22"/>
      <c r="M317" s="22"/>
      <c r="N317" s="22"/>
      <c r="O317" s="22"/>
      <c r="P317" s="22"/>
      <c r="Q317" s="22"/>
      <c r="S317" s="22"/>
      <c r="T317" s="22"/>
      <c r="U317" s="22"/>
      <c r="V317" s="22"/>
      <c r="W317" s="22"/>
    </row>
    <row r="318" spans="1:23" ht="13.5" customHeight="1" x14ac:dyDescent="0.35">
      <c r="A318" s="22"/>
      <c r="B318" s="22"/>
      <c r="C318" s="22"/>
      <c r="D318" s="22"/>
      <c r="E318" s="22"/>
      <c r="G318" s="22"/>
      <c r="H318" s="22"/>
      <c r="I318" s="22"/>
      <c r="J318" s="22"/>
      <c r="K318" s="22"/>
      <c r="M318" s="22"/>
      <c r="N318" s="22"/>
      <c r="O318" s="22"/>
      <c r="P318" s="22"/>
      <c r="Q318" s="22"/>
      <c r="S318" s="22"/>
      <c r="T318" s="22"/>
      <c r="U318" s="22"/>
      <c r="V318" s="22"/>
      <c r="W318" s="22"/>
    </row>
    <row r="319" spans="1:23" ht="13.5" customHeight="1" x14ac:dyDescent="0.35">
      <c r="A319" s="22"/>
      <c r="B319" s="22"/>
      <c r="C319" s="22"/>
      <c r="D319" s="22"/>
      <c r="E319" s="22"/>
      <c r="G319" s="22"/>
      <c r="H319" s="22"/>
      <c r="I319" s="22"/>
      <c r="J319" s="22"/>
      <c r="K319" s="22"/>
      <c r="M319" s="22"/>
      <c r="N319" s="22"/>
      <c r="O319" s="22"/>
      <c r="P319" s="22"/>
      <c r="Q319" s="22"/>
      <c r="S319" s="22"/>
      <c r="T319" s="22"/>
      <c r="U319" s="22"/>
      <c r="V319" s="22"/>
      <c r="W319" s="22"/>
    </row>
    <row r="320" spans="1:23" ht="13.5" customHeight="1" x14ac:dyDescent="0.35">
      <c r="A320" s="22"/>
      <c r="B320" s="22"/>
      <c r="C320" s="22"/>
      <c r="D320" s="22"/>
      <c r="E320" s="22"/>
      <c r="G320" s="22"/>
      <c r="H320" s="22"/>
      <c r="I320" s="22"/>
      <c r="J320" s="22"/>
      <c r="K320" s="22"/>
      <c r="M320" s="22"/>
      <c r="N320" s="22"/>
      <c r="O320" s="22"/>
      <c r="P320" s="22"/>
      <c r="Q320" s="22"/>
      <c r="S320" s="22"/>
      <c r="T320" s="22"/>
      <c r="U320" s="22"/>
      <c r="V320" s="22"/>
      <c r="W320" s="22"/>
    </row>
    <row r="321" spans="1:23" ht="13.5" customHeight="1" x14ac:dyDescent="0.35">
      <c r="G321" s="22"/>
      <c r="H321" s="22"/>
      <c r="I321" s="22"/>
      <c r="J321" s="22"/>
      <c r="K321" s="22"/>
      <c r="S321" s="22"/>
      <c r="T321" s="22"/>
      <c r="U321" s="22"/>
      <c r="V321" s="22"/>
      <c r="W321" s="22"/>
    </row>
    <row r="322" spans="1:23" ht="13.5" customHeight="1" x14ac:dyDescent="0.35">
      <c r="G322" s="22"/>
      <c r="H322" s="22"/>
      <c r="I322" s="22"/>
      <c r="J322" s="22"/>
      <c r="K322" s="22"/>
      <c r="S322" s="22"/>
      <c r="T322" s="22"/>
      <c r="U322" s="22"/>
      <c r="V322" s="22"/>
      <c r="W322" s="22"/>
    </row>
    <row r="323" spans="1:23" ht="13.5" customHeight="1" x14ac:dyDescent="0.35">
      <c r="G323" s="22"/>
      <c r="H323" s="22"/>
      <c r="I323" s="22"/>
      <c r="J323" s="22"/>
      <c r="K323" s="22"/>
      <c r="S323" s="22"/>
      <c r="T323" s="22"/>
      <c r="U323" s="22"/>
      <c r="V323" s="22"/>
      <c r="W323" s="22"/>
    </row>
    <row r="324" spans="1:23" ht="13.5" customHeight="1" x14ac:dyDescent="0.35">
      <c r="G324" s="22"/>
      <c r="H324" s="22"/>
      <c r="I324" s="22"/>
      <c r="J324" s="22"/>
      <c r="K324" s="22"/>
      <c r="S324" s="22"/>
      <c r="T324" s="22"/>
      <c r="U324" s="22"/>
      <c r="V324" s="22"/>
      <c r="W324" s="22"/>
    </row>
    <row r="325" spans="1:23" ht="13.5" customHeight="1" x14ac:dyDescent="0.35"/>
    <row r="326" spans="1:23" ht="13.5" customHeight="1" x14ac:dyDescent="0.35">
      <c r="A326" s="11" t="str">
        <f>sections!D29</f>
        <v xml:space="preserve">GERSA Katrina Tito &amp; Leeanne Stowers </v>
      </c>
      <c r="M326" s="11" t="str">
        <f>sections!D30</f>
        <v xml:space="preserve">OTA Tina Bartlett &amp; Natasha Taufalele </v>
      </c>
    </row>
    <row r="327" spans="1:23" ht="13.5" customHeight="1" x14ac:dyDescent="0.35">
      <c r="A327" s="11" t="s">
        <v>134</v>
      </c>
      <c r="F327" s="11" t="s">
        <v>135</v>
      </c>
      <c r="I327" s="11" t="s">
        <v>197</v>
      </c>
      <c r="M327" s="11" t="s">
        <v>134</v>
      </c>
      <c r="R327" s="11" t="s">
        <v>135</v>
      </c>
      <c r="U327" s="11" t="s">
        <v>198</v>
      </c>
    </row>
    <row r="328" spans="1:23" ht="13.5" customHeight="1" x14ac:dyDescent="0.35">
      <c r="A328" s="11" t="s">
        <v>140</v>
      </c>
      <c r="B328" s="11" t="s">
        <v>142</v>
      </c>
      <c r="C328" s="11" t="s">
        <v>139</v>
      </c>
      <c r="D328" s="11" t="s">
        <v>148</v>
      </c>
      <c r="E328" s="11" t="s">
        <v>138</v>
      </c>
      <c r="G328" s="22" t="s">
        <v>143</v>
      </c>
      <c r="H328" s="22" t="s">
        <v>144</v>
      </c>
      <c r="I328" s="22" t="s">
        <v>145</v>
      </c>
      <c r="J328" s="22" t="s">
        <v>146</v>
      </c>
      <c r="K328" s="22" t="s">
        <v>147</v>
      </c>
      <c r="M328" s="11" t="s">
        <v>141</v>
      </c>
      <c r="N328" s="11" t="s">
        <v>138</v>
      </c>
      <c r="O328" s="11" t="s">
        <v>148</v>
      </c>
      <c r="P328" s="11" t="s">
        <v>142</v>
      </c>
      <c r="Q328" s="11" t="s">
        <v>139</v>
      </c>
      <c r="S328" s="22" t="s">
        <v>143</v>
      </c>
      <c r="T328" s="22" t="s">
        <v>144</v>
      </c>
      <c r="U328" s="22" t="s">
        <v>145</v>
      </c>
      <c r="V328" s="22" t="s">
        <v>146</v>
      </c>
      <c r="W328" s="22" t="s">
        <v>147</v>
      </c>
    </row>
    <row r="329" spans="1:23" ht="13.5" customHeight="1" x14ac:dyDescent="0.35">
      <c r="A329" s="22"/>
      <c r="B329" s="22"/>
      <c r="C329" s="22"/>
      <c r="D329" s="22"/>
      <c r="E329" s="22"/>
      <c r="G329" s="22"/>
      <c r="H329" s="22"/>
      <c r="I329" s="22"/>
      <c r="J329" s="22"/>
      <c r="K329" s="22"/>
      <c r="M329" s="22"/>
      <c r="N329" s="22"/>
      <c r="O329" s="22"/>
      <c r="P329" s="22"/>
      <c r="Q329" s="22"/>
      <c r="S329" s="22"/>
      <c r="T329" s="22"/>
      <c r="U329" s="22"/>
      <c r="V329" s="22"/>
      <c r="W329" s="22"/>
    </row>
    <row r="330" spans="1:23" ht="13.5" customHeight="1" x14ac:dyDescent="0.35">
      <c r="A330" s="22"/>
      <c r="B330" s="22"/>
      <c r="C330" s="22"/>
      <c r="D330" s="22"/>
      <c r="E330" s="22"/>
      <c r="G330" s="22"/>
      <c r="H330" s="22"/>
      <c r="I330" s="22"/>
      <c r="J330" s="22"/>
      <c r="K330" s="22"/>
      <c r="M330" s="22"/>
      <c r="N330" s="22"/>
      <c r="O330" s="22"/>
      <c r="P330" s="22"/>
      <c r="Q330" s="22"/>
      <c r="S330" s="22"/>
      <c r="T330" s="22"/>
      <c r="U330" s="22"/>
      <c r="V330" s="22"/>
      <c r="W330" s="22"/>
    </row>
    <row r="331" spans="1:23" ht="13.5" customHeight="1" x14ac:dyDescent="0.35">
      <c r="A331" s="22"/>
      <c r="B331" s="22"/>
      <c r="C331" s="22"/>
      <c r="D331" s="22"/>
      <c r="E331" s="22"/>
      <c r="G331" s="22"/>
      <c r="H331" s="22"/>
      <c r="I331" s="22"/>
      <c r="J331" s="22"/>
      <c r="K331" s="22"/>
      <c r="M331" s="22"/>
      <c r="N331" s="22"/>
      <c r="O331" s="22"/>
      <c r="P331" s="22"/>
      <c r="Q331" s="22"/>
      <c r="S331" s="22"/>
      <c r="T331" s="22"/>
      <c r="U331" s="22"/>
      <c r="V331" s="22"/>
      <c r="W331" s="22"/>
    </row>
    <row r="332" spans="1:23" ht="13.5" customHeight="1" x14ac:dyDescent="0.35">
      <c r="A332" s="22"/>
      <c r="B332" s="22"/>
      <c r="C332" s="22"/>
      <c r="D332" s="22"/>
      <c r="E332" s="22"/>
      <c r="G332" s="22"/>
      <c r="H332" s="22"/>
      <c r="I332" s="22"/>
      <c r="J332" s="22"/>
      <c r="K332" s="22"/>
      <c r="M332" s="22"/>
      <c r="N332" s="22"/>
      <c r="O332" s="22"/>
      <c r="P332" s="22"/>
      <c r="Q332" s="22"/>
      <c r="S332" s="22"/>
      <c r="T332" s="22"/>
      <c r="U332" s="22"/>
      <c r="V332" s="22"/>
      <c r="W332" s="22"/>
    </row>
    <row r="333" spans="1:23" ht="13.5" customHeight="1" x14ac:dyDescent="0.35">
      <c r="A333" s="22"/>
      <c r="B333" s="22"/>
      <c r="C333" s="22"/>
      <c r="D333" s="22"/>
      <c r="E333" s="22"/>
      <c r="G333" s="22"/>
      <c r="H333" s="22"/>
      <c r="I333" s="22"/>
      <c r="J333" s="22"/>
      <c r="K333" s="22"/>
      <c r="M333" s="22"/>
      <c r="N333" s="22"/>
      <c r="O333" s="22"/>
      <c r="P333" s="22"/>
      <c r="Q333" s="22"/>
      <c r="S333" s="22"/>
      <c r="T333" s="22"/>
      <c r="U333" s="22"/>
      <c r="V333" s="22"/>
      <c r="W333" s="22"/>
    </row>
    <row r="334" spans="1:23" ht="13.5" customHeight="1" x14ac:dyDescent="0.35">
      <c r="G334" s="22"/>
      <c r="H334" s="22"/>
      <c r="I334" s="22"/>
      <c r="J334" s="22"/>
      <c r="K334" s="22"/>
      <c r="S334" s="22"/>
      <c r="T334" s="22"/>
      <c r="U334" s="22"/>
      <c r="V334" s="22"/>
      <c r="W334" s="22"/>
    </row>
    <row r="335" spans="1:23" ht="13.5" customHeight="1" x14ac:dyDescent="0.35">
      <c r="G335" s="22"/>
      <c r="H335" s="22"/>
      <c r="I335" s="22"/>
      <c r="J335" s="22"/>
      <c r="K335" s="22"/>
      <c r="S335" s="22"/>
      <c r="T335" s="22"/>
      <c r="U335" s="22"/>
      <c r="V335" s="22"/>
      <c r="W335" s="22"/>
    </row>
    <row r="336" spans="1:23" ht="13.5" customHeight="1" x14ac:dyDescent="0.35">
      <c r="G336" s="22"/>
      <c r="H336" s="22"/>
      <c r="I336" s="22"/>
      <c r="J336" s="22"/>
      <c r="K336" s="22"/>
      <c r="S336" s="22"/>
      <c r="T336" s="22"/>
      <c r="U336" s="22"/>
      <c r="V336" s="22"/>
      <c r="W336" s="22"/>
    </row>
    <row r="337" spans="1:23" ht="13.5" customHeight="1" x14ac:dyDescent="0.35">
      <c r="G337" s="22"/>
      <c r="H337" s="22"/>
      <c r="I337" s="22"/>
      <c r="J337" s="22"/>
      <c r="K337" s="22"/>
      <c r="S337" s="22"/>
      <c r="T337" s="22"/>
      <c r="U337" s="22"/>
      <c r="V337" s="22"/>
      <c r="W337" s="22"/>
    </row>
    <row r="338" spans="1:23" ht="13.5" customHeight="1" x14ac:dyDescent="0.35"/>
    <row r="339" spans="1:23" ht="13.5" customHeight="1" x14ac:dyDescent="0.35">
      <c r="A339" s="11" t="str">
        <f>sections!D31</f>
        <v>PAT Emma &amp; Sharon Wikaira-King</v>
      </c>
      <c r="M339" s="11" t="str">
        <f>sections!D32</f>
        <v xml:space="preserve">BYE </v>
      </c>
    </row>
    <row r="340" spans="1:23" ht="13.5" customHeight="1" x14ac:dyDescent="0.35">
      <c r="A340" s="11" t="s">
        <v>134</v>
      </c>
      <c r="F340" s="11" t="s">
        <v>135</v>
      </c>
      <c r="I340" s="11" t="s">
        <v>199</v>
      </c>
      <c r="M340" s="11" t="s">
        <v>134</v>
      </c>
      <c r="R340" s="11" t="s">
        <v>135</v>
      </c>
      <c r="U340" s="11" t="s">
        <v>200</v>
      </c>
    </row>
    <row r="341" spans="1:23" ht="13.5" customHeight="1" x14ac:dyDescent="0.35">
      <c r="A341" s="11" t="s">
        <v>142</v>
      </c>
      <c r="B341" s="11" t="s">
        <v>148</v>
      </c>
      <c r="C341" s="11" t="s">
        <v>141</v>
      </c>
      <c r="D341" s="11" t="s">
        <v>138</v>
      </c>
      <c r="E341" s="11" t="s">
        <v>140</v>
      </c>
      <c r="G341" s="22" t="s">
        <v>143</v>
      </c>
      <c r="H341" s="22" t="s">
        <v>144</v>
      </c>
      <c r="I341" s="22" t="s">
        <v>145</v>
      </c>
      <c r="J341" s="22" t="s">
        <v>146</v>
      </c>
      <c r="K341" s="22" t="s">
        <v>147</v>
      </c>
      <c r="M341" s="11" t="s">
        <v>148</v>
      </c>
      <c r="N341" s="11" t="s">
        <v>140</v>
      </c>
      <c r="O341" s="11" t="s">
        <v>142</v>
      </c>
      <c r="P341" s="11" t="s">
        <v>139</v>
      </c>
      <c r="Q341" s="11" t="s">
        <v>141</v>
      </c>
      <c r="S341" s="22" t="s">
        <v>143</v>
      </c>
      <c r="T341" s="22" t="s">
        <v>144</v>
      </c>
      <c r="U341" s="22" t="s">
        <v>145</v>
      </c>
      <c r="V341" s="22" t="s">
        <v>146</v>
      </c>
      <c r="W341" s="22" t="s">
        <v>147</v>
      </c>
    </row>
    <row r="342" spans="1:23" ht="13.5" customHeight="1" x14ac:dyDescent="0.35">
      <c r="A342" s="22"/>
      <c r="B342" s="22"/>
      <c r="C342" s="22"/>
      <c r="D342" s="22"/>
      <c r="E342" s="22"/>
      <c r="G342" s="22"/>
      <c r="H342" s="22"/>
      <c r="I342" s="22"/>
      <c r="J342" s="22"/>
      <c r="K342" s="22"/>
      <c r="M342" s="22"/>
      <c r="N342" s="22"/>
      <c r="O342" s="22"/>
      <c r="P342" s="22"/>
      <c r="Q342" s="22"/>
      <c r="S342" s="22"/>
      <c r="T342" s="22"/>
      <c r="U342" s="22"/>
      <c r="V342" s="22"/>
      <c r="W342" s="22"/>
    </row>
    <row r="343" spans="1:23" ht="13.5" customHeight="1" x14ac:dyDescent="0.35">
      <c r="A343" s="22"/>
      <c r="B343" s="22"/>
      <c r="C343" s="22"/>
      <c r="D343" s="22"/>
      <c r="E343" s="22"/>
      <c r="G343" s="22"/>
      <c r="H343" s="22"/>
      <c r="I343" s="22"/>
      <c r="J343" s="22"/>
      <c r="K343" s="22"/>
      <c r="M343" s="22"/>
      <c r="N343" s="22"/>
      <c r="O343" s="22"/>
      <c r="P343" s="22"/>
      <c r="Q343" s="22"/>
      <c r="S343" s="22"/>
      <c r="T343" s="22"/>
      <c r="U343" s="22"/>
      <c r="V343" s="22"/>
      <c r="W343" s="22"/>
    </row>
    <row r="344" spans="1:23" ht="13.5" customHeight="1" x14ac:dyDescent="0.35">
      <c r="A344" s="22"/>
      <c r="B344" s="22"/>
      <c r="C344" s="22"/>
      <c r="D344" s="22"/>
      <c r="E344" s="22"/>
      <c r="G344" s="22"/>
      <c r="H344" s="22"/>
      <c r="I344" s="22"/>
      <c r="J344" s="22"/>
      <c r="K344" s="22"/>
      <c r="M344" s="22"/>
      <c r="N344" s="22"/>
      <c r="O344" s="22"/>
      <c r="P344" s="22"/>
      <c r="Q344" s="22"/>
      <c r="S344" s="22"/>
      <c r="T344" s="22"/>
      <c r="U344" s="22"/>
      <c r="V344" s="22"/>
      <c r="W344" s="22"/>
    </row>
    <row r="345" spans="1:23" ht="13.5" customHeight="1" x14ac:dyDescent="0.35">
      <c r="A345" s="22"/>
      <c r="B345" s="22"/>
      <c r="C345" s="22"/>
      <c r="D345" s="22"/>
      <c r="E345" s="22"/>
      <c r="G345" s="22"/>
      <c r="H345" s="22"/>
      <c r="I345" s="22"/>
      <c r="J345" s="22"/>
      <c r="K345" s="22"/>
      <c r="M345" s="22"/>
      <c r="N345" s="22"/>
      <c r="O345" s="22"/>
      <c r="P345" s="22"/>
      <c r="Q345" s="22"/>
      <c r="S345" s="22"/>
      <c r="T345" s="22"/>
      <c r="U345" s="22"/>
      <c r="V345" s="22"/>
      <c r="W345" s="22"/>
    </row>
    <row r="346" spans="1:23" ht="13.5" customHeight="1" x14ac:dyDescent="0.35">
      <c r="A346" s="22"/>
      <c r="B346" s="22"/>
      <c r="C346" s="22"/>
      <c r="D346" s="22"/>
      <c r="E346" s="22"/>
      <c r="G346" s="22"/>
      <c r="H346" s="22"/>
      <c r="I346" s="22"/>
      <c r="J346" s="22"/>
      <c r="K346" s="22"/>
      <c r="M346" s="22"/>
      <c r="N346" s="22"/>
      <c r="O346" s="22"/>
      <c r="P346" s="22"/>
      <c r="Q346" s="22"/>
      <c r="S346" s="22"/>
      <c r="T346" s="22"/>
      <c r="U346" s="22"/>
      <c r="V346" s="22"/>
      <c r="W346" s="22"/>
    </row>
    <row r="347" spans="1:23" ht="13.5" customHeight="1" x14ac:dyDescent="0.35">
      <c r="G347" s="22"/>
      <c r="H347" s="22"/>
      <c r="I347" s="22"/>
      <c r="J347" s="22"/>
      <c r="K347" s="22"/>
      <c r="S347" s="22"/>
      <c r="T347" s="22"/>
      <c r="U347" s="22"/>
      <c r="V347" s="22"/>
      <c r="W347" s="22"/>
    </row>
    <row r="348" spans="1:23" ht="13.5" customHeight="1" x14ac:dyDescent="0.35">
      <c r="G348" s="22"/>
      <c r="H348" s="22"/>
      <c r="I348" s="22"/>
      <c r="J348" s="22"/>
      <c r="K348" s="22"/>
      <c r="S348" s="22"/>
      <c r="T348" s="22"/>
      <c r="U348" s="22"/>
      <c r="V348" s="22"/>
      <c r="W348" s="22"/>
    </row>
    <row r="349" spans="1:23" ht="13.5" customHeight="1" x14ac:dyDescent="0.35">
      <c r="G349" s="22"/>
      <c r="H349" s="22"/>
      <c r="I349" s="22"/>
      <c r="J349" s="22"/>
      <c r="K349" s="22"/>
      <c r="S349" s="22"/>
      <c r="T349" s="22"/>
      <c r="U349" s="22"/>
      <c r="V349" s="22"/>
      <c r="W349" s="22"/>
    </row>
    <row r="350" spans="1:23" ht="13.5" customHeight="1" x14ac:dyDescent="0.35">
      <c r="G350" s="22"/>
      <c r="H350" s="22"/>
      <c r="I350" s="22"/>
      <c r="J350" s="22"/>
      <c r="K350" s="22"/>
      <c r="S350" s="22"/>
      <c r="T350" s="22"/>
      <c r="U350" s="22"/>
      <c r="V350" s="22"/>
      <c r="W350" s="22"/>
    </row>
    <row r="351" spans="1:23" ht="13.5" customHeight="1" x14ac:dyDescent="0.35"/>
    <row r="352" spans="1:23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rintOptions horizontalCentered="1"/>
  <pageMargins left="0.15748031496062992" right="0.15748031496062992" top="0.35433070866141736" bottom="0.35433070866141736" header="0" footer="0"/>
  <pageSetup paperSize="9" orientation="landscape"/>
  <rowBreaks count="17" manualBreakCount="17">
    <brk id="65" man="1"/>
    <brk id="195" man="1"/>
    <brk id="260" man="1"/>
    <brk id="39" man="1"/>
    <brk id="104" man="1"/>
    <brk id="234" man="1"/>
    <brk id="299" man="1"/>
    <brk id="78" man="1"/>
    <brk id="143" man="1"/>
    <brk id="273" man="1"/>
    <brk id="338" man="1"/>
    <brk id="117" man="1"/>
    <brk id="182" man="1"/>
    <brk id="312" man="1"/>
    <brk id="26" man="1"/>
    <brk id="156" man="1"/>
    <brk id="2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showGridLines="0" workbookViewId="0"/>
  </sheetViews>
  <sheetFormatPr defaultColWidth="12.59765625" defaultRowHeight="15" customHeight="1" x14ac:dyDescent="0.35"/>
  <cols>
    <col min="1" max="1" width="10" customWidth="1"/>
    <col min="2" max="2" width="34.1328125" customWidth="1"/>
    <col min="3" max="9" width="12.59765625" customWidth="1"/>
    <col min="10" max="10" width="8.3984375" customWidth="1"/>
    <col min="11" max="11" width="12.59765625" customWidth="1"/>
    <col min="12" max="12" width="42.46484375" customWidth="1"/>
    <col min="13" max="18" width="6.46484375" customWidth="1"/>
    <col min="19" max="26" width="8.59765625" customWidth="1"/>
  </cols>
  <sheetData>
    <row r="1" spans="1:14" ht="12.75" customHeight="1" x14ac:dyDescent="0.75">
      <c r="A1" s="23" t="s">
        <v>201</v>
      </c>
      <c r="B1" s="24"/>
      <c r="C1" s="25"/>
      <c r="D1" s="26"/>
      <c r="E1" s="27"/>
      <c r="F1" s="27"/>
      <c r="G1" s="27"/>
      <c r="H1" s="27"/>
      <c r="I1" s="27"/>
      <c r="J1" s="28"/>
    </row>
    <row r="2" spans="1:14" ht="12.75" customHeight="1" x14ac:dyDescent="0.7">
      <c r="A2" s="25"/>
      <c r="B2" s="29"/>
      <c r="C2" s="30">
        <v>1</v>
      </c>
      <c r="D2" s="30">
        <v>2</v>
      </c>
      <c r="E2" s="30">
        <v>3</v>
      </c>
      <c r="F2" s="30">
        <v>4</v>
      </c>
      <c r="G2" s="30">
        <v>5</v>
      </c>
      <c r="H2" s="31" t="s">
        <v>202</v>
      </c>
      <c r="I2" s="32"/>
    </row>
    <row r="3" spans="1:14" ht="12.75" customHeight="1" x14ac:dyDescent="0.4">
      <c r="A3" s="121">
        <v>1</v>
      </c>
      <c r="B3" s="120" t="str">
        <f>sections!B3</f>
        <v xml:space="preserve">CAS JoJo Coleman &amp; Camelia Cook </v>
      </c>
      <c r="C3" s="33" t="s">
        <v>4</v>
      </c>
      <c r="D3" s="33" t="s">
        <v>4</v>
      </c>
      <c r="E3" s="33" t="s">
        <v>4</v>
      </c>
      <c r="F3" s="33" t="s">
        <v>4</v>
      </c>
      <c r="G3" s="33" t="s">
        <v>4</v>
      </c>
      <c r="H3" s="29"/>
      <c r="I3" s="34"/>
    </row>
    <row r="4" spans="1:14" ht="12.75" customHeight="1" x14ac:dyDescent="0.6">
      <c r="A4" s="117"/>
      <c r="B4" s="117"/>
      <c r="C4" s="35">
        <f>IFERROR(VLOOKUP(C3,sections!$H$3:$K$14,2,FALSE),"")</f>
        <v>8.31</v>
      </c>
      <c r="D4" s="35">
        <f>IFERROR(VLOOKUP(D3,sections!$H$3:$K$14,2,FALSE),"")</f>
        <v>8.31</v>
      </c>
      <c r="E4" s="35">
        <f>IFERROR(VLOOKUP(E3,sections!$H$3:$K$14,2,FALSE),"")</f>
        <v>8.31</v>
      </c>
      <c r="F4" s="35">
        <f>IFERROR(VLOOKUP(F3,sections!$H$3:$K$14,2,FALSE),"")</f>
        <v>8.31</v>
      </c>
      <c r="G4" s="35">
        <f>IFERROR(VLOOKUP(G3,sections!$H$3:$K$14,2,FALSE),"")</f>
        <v>8.31</v>
      </c>
      <c r="H4" s="36">
        <f>IF(SUM(C4:G4)&gt;0,SUM(C4:G4),0.1)</f>
        <v>41.550000000000004</v>
      </c>
      <c r="I4" s="37">
        <v>99</v>
      </c>
      <c r="K4" s="11">
        <f>RANK(H4,H$4:H$135,0)</f>
        <v>1</v>
      </c>
      <c r="M4" s="11" t="str">
        <f>B3</f>
        <v xml:space="preserve">CAS JoJo Coleman &amp; Camelia Cook </v>
      </c>
      <c r="N4" s="38">
        <f>IFERROR(H4+I4,"")</f>
        <v>140.55000000000001</v>
      </c>
    </row>
    <row r="5" spans="1:14" ht="12.75" customHeight="1" x14ac:dyDescent="0.4">
      <c r="A5" s="121">
        <v>2</v>
      </c>
      <c r="B5" s="120" t="str">
        <f>sections!B4</f>
        <v xml:space="preserve">TOK Wendy Cook &amp; Sheryl Wills </v>
      </c>
      <c r="C5" s="39" t="s">
        <v>6</v>
      </c>
      <c r="D5" s="40" t="s">
        <v>9</v>
      </c>
      <c r="E5" s="40" t="s">
        <v>4</v>
      </c>
      <c r="F5" s="39" t="s">
        <v>8</v>
      </c>
      <c r="G5" s="41" t="str">
        <f>IFERROR(VLOOKUP(G3,sections!$H$3:$K$14,4,FALSE),"")</f>
        <v>0-3</v>
      </c>
      <c r="H5" s="42"/>
      <c r="I5" s="43"/>
      <c r="N5" s="38"/>
    </row>
    <row r="6" spans="1:14" ht="12.75" customHeight="1" x14ac:dyDescent="0.6">
      <c r="A6" s="117"/>
      <c r="B6" s="117"/>
      <c r="C6" s="44">
        <f>IFERROR(VLOOKUP(C5,sections!$H$3:$K$14,2,FALSE),"")</f>
        <v>8.1999999999999993</v>
      </c>
      <c r="D6" s="45">
        <f>IFERROR(VLOOKUP(D5,sections!$H$3:$K$14,2,FALSE),"")</f>
        <v>2.5</v>
      </c>
      <c r="E6" s="45">
        <f>IFERROR(VLOOKUP(E5,sections!$H$3:$K$14,2,FALSE),"")</f>
        <v>8.31</v>
      </c>
      <c r="F6" s="44">
        <f>IFERROR(VLOOKUP(F5,sections!$H$3:$K$14,2,FALSE),"")</f>
        <v>8.1</v>
      </c>
      <c r="G6" s="35">
        <f>IFERROR(VLOOKUP(G5,sections!$H$3:$K$14,2,FALSE),"")</f>
        <v>0</v>
      </c>
      <c r="H6" s="36">
        <f>IF(SUM(C6:G6)&gt;0,SUM(C6:G6),0.1)</f>
        <v>27.11</v>
      </c>
      <c r="I6" s="37">
        <v>57</v>
      </c>
      <c r="K6" s="11">
        <f>RANK(H6,H$4:H$135,0)</f>
        <v>18</v>
      </c>
      <c r="M6" s="11" t="str">
        <f>B5</f>
        <v xml:space="preserve">TOK Wendy Cook &amp; Sheryl Wills </v>
      </c>
      <c r="N6" s="38">
        <f>IFERROR(H6+I6,"")</f>
        <v>84.11</v>
      </c>
    </row>
    <row r="7" spans="1:14" ht="12.75" customHeight="1" x14ac:dyDescent="0.4">
      <c r="A7" s="121">
        <v>3</v>
      </c>
      <c r="B7" s="120" t="str">
        <f>sections!B5</f>
        <v xml:space="preserve">PUK Rachel Langdon &amp; Natasha Smit </v>
      </c>
      <c r="C7" s="40" t="s">
        <v>5</v>
      </c>
      <c r="D7" s="46" t="str">
        <f>IFERROR(VLOOKUP(D5,sections!$H$3:$K$14,4,FALSE),"")</f>
        <v>3-2</v>
      </c>
      <c r="E7" s="39" t="s">
        <v>6</v>
      </c>
      <c r="F7" s="41" t="str">
        <f>IFERROR(VLOOKUP(F3,sections!$H$3:$K$14,4,FALSE),"")</f>
        <v>0-3</v>
      </c>
      <c r="G7" s="39" t="s">
        <v>4</v>
      </c>
      <c r="H7" s="42"/>
      <c r="I7" s="43"/>
      <c r="N7" s="38"/>
    </row>
    <row r="8" spans="1:14" ht="12.75" customHeight="1" x14ac:dyDescent="0.6">
      <c r="A8" s="117"/>
      <c r="B8" s="117"/>
      <c r="C8" s="47">
        <f>IFERROR(VLOOKUP(C7,sections!$H$3:$K$14,2,FALSE),"")</f>
        <v>0</v>
      </c>
      <c r="D8" s="47">
        <f>IFERROR(VLOOKUP(D7,sections!$H$3:$K$14,2,FALSE),"")</f>
        <v>8.1</v>
      </c>
      <c r="E8" s="48">
        <f>IFERROR(VLOOKUP(E7,sections!$H$3:$K$14,2,FALSE),"")</f>
        <v>8.1999999999999993</v>
      </c>
      <c r="F8" s="35">
        <f>IFERROR(VLOOKUP(F7,sections!$H$3:$K$14,2,FALSE),"")</f>
        <v>0</v>
      </c>
      <c r="G8" s="48">
        <f>IFERROR(VLOOKUP(G7,sections!$H$3:$K$14,2,FALSE),"")</f>
        <v>8.31</v>
      </c>
      <c r="H8" s="36">
        <f>IF(SUM(C8:G8)&gt;0,SUM(C8:G8),0.1)</f>
        <v>24.61</v>
      </c>
      <c r="I8" s="37">
        <v>57</v>
      </c>
      <c r="K8" s="11">
        <f>RANK(H8,H$4:H$135,0)</f>
        <v>26</v>
      </c>
      <c r="M8" s="11" t="str">
        <f>B7</f>
        <v xml:space="preserve">PUK Rachel Langdon &amp; Natasha Smit </v>
      </c>
      <c r="N8" s="38">
        <f>IFERROR(H8+I8,"")</f>
        <v>81.61</v>
      </c>
    </row>
    <row r="9" spans="1:14" ht="12.75" customHeight="1" x14ac:dyDescent="0.4">
      <c r="A9" s="121">
        <v>4</v>
      </c>
      <c r="B9" s="120" t="str">
        <f>sections!B6</f>
        <v>GERSA Sisi Ngata &amp; Tee Simon</v>
      </c>
      <c r="C9" s="46" t="s">
        <v>4</v>
      </c>
      <c r="D9" s="39" t="s">
        <v>4</v>
      </c>
      <c r="E9" s="41" t="str">
        <f>IFERROR(VLOOKUP(E3,sections!$H$3:$K$14,4,FALSE),"")</f>
        <v>0-3</v>
      </c>
      <c r="F9" s="49" t="str">
        <f>IFERROR(VLOOKUP(F5,sections!$H$3:$K$14,4,FALSE),"")</f>
        <v>2-3</v>
      </c>
      <c r="G9" s="40" t="s">
        <v>7</v>
      </c>
      <c r="H9" s="42"/>
      <c r="I9" s="43"/>
      <c r="N9" s="38"/>
    </row>
    <row r="10" spans="1:14" ht="12.75" customHeight="1" x14ac:dyDescent="0.6">
      <c r="A10" s="122"/>
      <c r="B10" s="117"/>
      <c r="C10" s="47">
        <f>IFERROR(VLOOKUP(C9,sections!$H$3:$K$14,2,FALSE),"")</f>
        <v>8.31</v>
      </c>
      <c r="D10" s="48">
        <f>IFERROR(VLOOKUP(D9,sections!$H$3:$K$14,2,FALSE),"")</f>
        <v>8.31</v>
      </c>
      <c r="E10" s="35">
        <f>IFERROR(VLOOKUP(E9,sections!$H$3:$K$14,2,FALSE),"")</f>
        <v>0</v>
      </c>
      <c r="F10" s="48">
        <f>IFERROR(VLOOKUP(F9,sections!$H$3:$K$14,2,FALSE),"")</f>
        <v>2.5</v>
      </c>
      <c r="G10" s="47">
        <f>IFERROR(VLOOKUP(G9,sections!$H$3:$K$14,2,FALSE),"")</f>
        <v>1.21</v>
      </c>
      <c r="H10" s="36">
        <f>IF(SUM(C10:G10)&gt;0,SUM(C10:G10),0.1)</f>
        <v>20.330000000000002</v>
      </c>
      <c r="I10" s="37"/>
      <c r="K10" s="11">
        <f>RANK(H10,H$4:H$135,0)</f>
        <v>29</v>
      </c>
      <c r="M10" s="11" t="str">
        <f>B9</f>
        <v>GERSA Sisi Ngata &amp; Tee Simon</v>
      </c>
      <c r="N10" s="38">
        <f>IFERROR(H10+I10,"")</f>
        <v>20.330000000000002</v>
      </c>
    </row>
    <row r="11" spans="1:14" ht="12.75" customHeight="1" x14ac:dyDescent="0.4">
      <c r="A11" s="121">
        <v>5</v>
      </c>
      <c r="B11" s="120" t="str">
        <f>sections!B7</f>
        <v xml:space="preserve">PAT Robyn Harris &amp; Allayne Greenbury </v>
      </c>
      <c r="C11" s="49" t="str">
        <f>IFERROR(VLOOKUP(C5,sections!$H$3:$K$14,4,FALSE),"")</f>
        <v>1-3</v>
      </c>
      <c r="D11" s="41" t="str">
        <f>IFERROR(VLOOKUP(D3,sections!$H$3:$K$14,4,FALSE),"")</f>
        <v>0-3</v>
      </c>
      <c r="E11" s="49" t="str">
        <f>IFERROR(VLOOKUP(E7,sections!$H$3:$K$14,4,FALSE),"")</f>
        <v>1-3</v>
      </c>
      <c r="F11" s="40" t="s">
        <v>6</v>
      </c>
      <c r="G11" s="46" t="str">
        <f>IFERROR(VLOOKUP(G9,sections!$H$3:$K$14,4,FALSE),"")</f>
        <v>3-1</v>
      </c>
      <c r="H11" s="42"/>
      <c r="I11" s="43"/>
      <c r="N11" s="38"/>
    </row>
    <row r="12" spans="1:14" ht="12.75" customHeight="1" x14ac:dyDescent="0.6">
      <c r="A12" s="117"/>
      <c r="B12" s="117"/>
      <c r="C12" s="44">
        <f>IFERROR(VLOOKUP(C11,sections!$H$3:$K$14,2,FALSE),"")</f>
        <v>1.21</v>
      </c>
      <c r="D12" s="35">
        <f>IFERROR(VLOOKUP(D11,sections!$H$3:$K$14,2,FALSE),"")</f>
        <v>0</v>
      </c>
      <c r="E12" s="44">
        <f>IFERROR(VLOOKUP(E11,sections!$H$3:$K$14,2,FALSE),"")</f>
        <v>1.21</v>
      </c>
      <c r="F12" s="45">
        <f>IFERROR(VLOOKUP(F11,sections!$H$3:$K$14,2,FALSE),"")</f>
        <v>8.1999999999999993</v>
      </c>
      <c r="G12" s="45">
        <f>IFERROR(VLOOKUP(G11,sections!$H$3:$K$14,2,FALSE),"")</f>
        <v>8.1999999999999993</v>
      </c>
      <c r="H12" s="36">
        <f>IF(SUM(C12:G12)&gt;0,SUM(C12:G12),0.1)</f>
        <v>18.82</v>
      </c>
      <c r="I12" s="37"/>
      <c r="K12" s="11">
        <f>RANK(H12,H$4:H$135,0)</f>
        <v>32</v>
      </c>
      <c r="M12" s="11" t="str">
        <f>B11</f>
        <v xml:space="preserve">PAT Robyn Harris &amp; Allayne Greenbury </v>
      </c>
      <c r="N12" s="38">
        <f>IFERROR(H12+I12,"")</f>
        <v>18.82</v>
      </c>
    </row>
    <row r="13" spans="1:14" ht="12.75" customHeight="1" x14ac:dyDescent="0.4">
      <c r="A13" s="121">
        <v>6</v>
      </c>
      <c r="B13" s="120" t="str">
        <f>sections!B8</f>
        <v xml:space="preserve">MAN Tania Martin &amp; Sarah Ewe </v>
      </c>
      <c r="C13" s="41" t="str">
        <f>IFERROR(VLOOKUP(C3,sections!$H$3:$K$14,4,FALSE),"")</f>
        <v>0-3</v>
      </c>
      <c r="D13" s="49" t="str">
        <f>IFERROR(VLOOKUP(D9,sections!$H$3:$K$14,4,FALSE),"")</f>
        <v>0-3</v>
      </c>
      <c r="E13" s="46" t="str">
        <f>IFERROR(VLOOKUP(E5,sections!$H$3:$K$14,4,FALSE),"")</f>
        <v>0-3</v>
      </c>
      <c r="F13" s="46" t="str">
        <f>IFERROR(VLOOKUP(F11,sections!$H$3:$K$14,4,FALSE),"")</f>
        <v>1-3</v>
      </c>
      <c r="G13" s="49" t="str">
        <f>IFERROR(VLOOKUP(G7,sections!$H$3:$K$14,4,FALSE),"")</f>
        <v>0-3</v>
      </c>
      <c r="H13" s="42"/>
      <c r="I13" s="43"/>
      <c r="N13" s="38"/>
    </row>
    <row r="14" spans="1:14" ht="12.75" customHeight="1" x14ac:dyDescent="0.6">
      <c r="A14" s="117"/>
      <c r="B14" s="117"/>
      <c r="C14" s="35">
        <f>IFERROR(VLOOKUP(C13,sections!$H$3:$K$14,2,FALSE),"")</f>
        <v>0</v>
      </c>
      <c r="D14" s="44">
        <f>IFERROR(VLOOKUP(D13,sections!$H$3:$K$14,2,FALSE),"")</f>
        <v>0</v>
      </c>
      <c r="E14" s="47">
        <f>IFERROR(VLOOKUP(E13,sections!$H$3:$K$14,2,FALSE),"")</f>
        <v>0</v>
      </c>
      <c r="F14" s="47">
        <f>IFERROR(VLOOKUP(F13,sections!$H$3:$K$14,2,FALSE),"")</f>
        <v>1.21</v>
      </c>
      <c r="G14" s="44">
        <f>IFERROR(VLOOKUP(G13,sections!$H$3:$K$14,2,FALSE),"")</f>
        <v>0</v>
      </c>
      <c r="H14" s="36">
        <f>IF(SUM(C14:G14)&gt;0,SUM(C14:G14),0.1)</f>
        <v>1.21</v>
      </c>
      <c r="I14" s="37"/>
      <c r="K14" s="11">
        <f>RANK(H14,H$4:H$135,0)</f>
        <v>53</v>
      </c>
      <c r="M14" s="11" t="str">
        <f>B13</f>
        <v xml:space="preserve">MAN Tania Martin &amp; Sarah Ewe </v>
      </c>
      <c r="N14" s="38">
        <f>IFERROR(H14+I14,"")</f>
        <v>1.21</v>
      </c>
    </row>
    <row r="15" spans="1:14" ht="12.75" customHeight="1" x14ac:dyDescent="0.35">
      <c r="N15" s="38"/>
    </row>
    <row r="16" spans="1:14" ht="12.75" customHeight="1" x14ac:dyDescent="0.75">
      <c r="A16" s="23" t="s">
        <v>203</v>
      </c>
      <c r="B16" s="24"/>
      <c r="C16" s="25"/>
      <c r="D16" s="26"/>
      <c r="E16" s="27"/>
      <c r="F16" s="27"/>
      <c r="G16" s="27"/>
      <c r="H16" s="27"/>
      <c r="I16" s="27"/>
      <c r="N16" s="38"/>
    </row>
    <row r="17" spans="1:14" ht="12.75" customHeight="1" x14ac:dyDescent="0.7">
      <c r="A17" s="25"/>
      <c r="B17" s="29"/>
      <c r="C17" s="50">
        <v>1</v>
      </c>
      <c r="D17" s="50">
        <v>2</v>
      </c>
      <c r="E17" s="50">
        <v>3</v>
      </c>
      <c r="F17" s="50">
        <v>4</v>
      </c>
      <c r="G17" s="50">
        <v>5</v>
      </c>
      <c r="H17" s="31" t="s">
        <v>202</v>
      </c>
      <c r="I17" s="32"/>
      <c r="N17" s="38" t="str">
        <f>IFERROR(H17+I17,"")</f>
        <v/>
      </c>
    </row>
    <row r="18" spans="1:14" ht="12.75" customHeight="1" x14ac:dyDescent="0.4">
      <c r="A18" s="121">
        <v>1</v>
      </c>
      <c r="B18" s="120" t="str">
        <f>sections!B11</f>
        <v xml:space="preserve">MAN Rosie Rawiri &amp; Kimberley Cullen </v>
      </c>
      <c r="C18" s="33" t="s">
        <v>4</v>
      </c>
      <c r="D18" s="33" t="s">
        <v>4</v>
      </c>
      <c r="E18" s="33" t="s">
        <v>8</v>
      </c>
      <c r="F18" s="33" t="s">
        <v>6</v>
      </c>
      <c r="G18" s="33" t="s">
        <v>6</v>
      </c>
      <c r="H18" s="29"/>
      <c r="I18" s="34"/>
      <c r="N18" s="38"/>
    </row>
    <row r="19" spans="1:14" ht="12.75" customHeight="1" x14ac:dyDescent="0.6">
      <c r="A19" s="117"/>
      <c r="B19" s="117"/>
      <c r="C19" s="35">
        <f>IFERROR(VLOOKUP(C18,sections!$H$3:$K$14,2,FALSE),"")</f>
        <v>8.31</v>
      </c>
      <c r="D19" s="35">
        <f>IFERROR(VLOOKUP(D18,sections!$H$3:$K$14,2,FALSE),"")</f>
        <v>8.31</v>
      </c>
      <c r="E19" s="35">
        <f>IFERROR(VLOOKUP(E18,sections!$H$3:$K$14,2,FALSE),"")</f>
        <v>8.1</v>
      </c>
      <c r="F19" s="35">
        <f>IFERROR(VLOOKUP(F18,sections!$H$3:$K$14,2,FALSE),"")</f>
        <v>8.1999999999999993</v>
      </c>
      <c r="G19" s="35">
        <f>IFERROR(VLOOKUP(G18,sections!$H$3:$K$14,2,FALSE),"")</f>
        <v>8.1999999999999993</v>
      </c>
      <c r="H19" s="36">
        <f>IF(SUM(C19:G19)&gt;0,SUM(C19:G19),0.1)</f>
        <v>41.120000000000005</v>
      </c>
      <c r="I19" s="37">
        <v>99</v>
      </c>
      <c r="K19" s="11">
        <f>RANK(H19,H$4:H$135,0)</f>
        <v>5</v>
      </c>
      <c r="M19" s="11" t="str">
        <f>B18</f>
        <v xml:space="preserve">MAN Rosie Rawiri &amp; Kimberley Cullen </v>
      </c>
      <c r="N19" s="38">
        <f>IFERROR(H19+I19,"")</f>
        <v>140.12</v>
      </c>
    </row>
    <row r="20" spans="1:14" ht="12.75" customHeight="1" x14ac:dyDescent="0.4">
      <c r="A20" s="121">
        <v>2</v>
      </c>
      <c r="B20" s="120" t="str">
        <f>sections!B12</f>
        <v>NPL Dianne Rangiuia &amp; Teo Thoresen</v>
      </c>
      <c r="C20" s="39" t="s">
        <v>5</v>
      </c>
      <c r="D20" s="40" t="s">
        <v>9</v>
      </c>
      <c r="E20" s="40" t="s">
        <v>7</v>
      </c>
      <c r="F20" s="39" t="s">
        <v>4</v>
      </c>
      <c r="G20" s="41" t="str">
        <f>IFERROR(VLOOKUP(G18,sections!$H$3:$K$14,4,FALSE),"")</f>
        <v>1-3</v>
      </c>
      <c r="H20" s="42"/>
      <c r="I20" s="43"/>
      <c r="N20" s="38"/>
    </row>
    <row r="21" spans="1:14" ht="12.75" customHeight="1" x14ac:dyDescent="0.6">
      <c r="A21" s="117"/>
      <c r="B21" s="117"/>
      <c r="C21" s="44">
        <f>IFERROR(VLOOKUP(C20,sections!$H$3:$K$14,2,FALSE),"")</f>
        <v>0</v>
      </c>
      <c r="D21" s="45">
        <f>IFERROR(VLOOKUP(D20,sections!$H$3:$K$14,2,FALSE),"")</f>
        <v>2.5</v>
      </c>
      <c r="E21" s="45">
        <f>IFERROR(VLOOKUP(E20,sections!$H$3:$K$14,2,FALSE),"")</f>
        <v>1.21</v>
      </c>
      <c r="F21" s="44">
        <f>IFERROR(VLOOKUP(F20,sections!$H$3:$K$14,2,FALSE),"")</f>
        <v>8.31</v>
      </c>
      <c r="G21" s="35">
        <f>IFERROR(VLOOKUP(G20,sections!$H$3:$K$14,2,FALSE),"")</f>
        <v>1.21</v>
      </c>
      <c r="H21" s="36">
        <f>IF(SUM(C21:G21)&gt;0,SUM(C21:G21),0.1)</f>
        <v>13.23</v>
      </c>
      <c r="I21" s="37"/>
      <c r="K21" s="11">
        <f>RANK(H21,H$4:H$135,0)</f>
        <v>40</v>
      </c>
      <c r="M21" s="11" t="str">
        <f>B20</f>
        <v>NPL Dianne Rangiuia &amp; Teo Thoresen</v>
      </c>
      <c r="N21" s="38">
        <f>IFERROR(H21+I21,"")</f>
        <v>13.23</v>
      </c>
    </row>
    <row r="22" spans="1:14" ht="12.75" customHeight="1" x14ac:dyDescent="0.4">
      <c r="A22" s="121">
        <v>3</v>
      </c>
      <c r="B22" s="120" t="str">
        <f>sections!B13</f>
        <v xml:space="preserve">GERSA Leilani Alderson &amp; Brenda Rehu </v>
      </c>
      <c r="C22" s="40" t="s">
        <v>7</v>
      </c>
      <c r="D22" s="46" t="str">
        <f>IFERROR(VLOOKUP(D20,sections!$H$3:$K$14,4,FALSE),"")</f>
        <v>3-2</v>
      </c>
      <c r="E22" s="39" t="s">
        <v>6</v>
      </c>
      <c r="F22" s="41" t="str">
        <f>IFERROR(VLOOKUP(F18,sections!$H$3:$K$14,4,FALSE),"")</f>
        <v>1-3</v>
      </c>
      <c r="G22" s="39" t="s">
        <v>4</v>
      </c>
      <c r="H22" s="42"/>
      <c r="I22" s="43"/>
      <c r="N22" s="38"/>
    </row>
    <row r="23" spans="1:14" ht="12.75" customHeight="1" x14ac:dyDescent="0.6">
      <c r="A23" s="117"/>
      <c r="B23" s="117"/>
      <c r="C23" s="47">
        <f>IFERROR(VLOOKUP(C22,sections!$H$3:$K$14,2,FALSE),"")</f>
        <v>1.21</v>
      </c>
      <c r="D23" s="47">
        <f>IFERROR(VLOOKUP(D22,sections!$H$3:$K$14,2,FALSE),"")</f>
        <v>8.1</v>
      </c>
      <c r="E23" s="48">
        <f>IFERROR(VLOOKUP(E22,sections!$H$3:$K$14,2,FALSE),"")</f>
        <v>8.1999999999999993</v>
      </c>
      <c r="F23" s="35">
        <f>IFERROR(VLOOKUP(F22,sections!$H$3:$K$14,2,FALSE),"")</f>
        <v>1.21</v>
      </c>
      <c r="G23" s="48">
        <f>IFERROR(VLOOKUP(G22,sections!$H$3:$K$14,2,FALSE),"")</f>
        <v>8.31</v>
      </c>
      <c r="H23" s="36">
        <f>IF(SUM(C23:G23)&gt;0,SUM(C23:G23),0.1)</f>
        <v>27.03</v>
      </c>
      <c r="I23" s="37">
        <v>57</v>
      </c>
      <c r="K23" s="11">
        <f>RANK(H23,H$4:H$135,0)</f>
        <v>19</v>
      </c>
      <c r="M23" s="11" t="str">
        <f>B22</f>
        <v xml:space="preserve">GERSA Leilani Alderson &amp; Brenda Rehu </v>
      </c>
      <c r="N23" s="38">
        <f>IFERROR(H23+I23,"")</f>
        <v>84.03</v>
      </c>
    </row>
    <row r="24" spans="1:14" ht="12.75" customHeight="1" x14ac:dyDescent="0.4">
      <c r="A24" s="121">
        <v>4</v>
      </c>
      <c r="B24" s="120" t="str">
        <f>sections!B14</f>
        <v xml:space="preserve">TAR Monica Kendrick &amp; Lil Takiwa </v>
      </c>
      <c r="C24" s="46" t="str">
        <f>IFERROR(VLOOKUP(C22,sections!$H$3:$K$14,4,FALSE),"")</f>
        <v>3-1</v>
      </c>
      <c r="D24" s="39" t="s">
        <v>5</v>
      </c>
      <c r="E24" s="41" t="str">
        <f>IFERROR(VLOOKUP(E18,sections!$H$3:$K$14,4,FALSE),"")</f>
        <v>2-3</v>
      </c>
      <c r="F24" s="49" t="str">
        <f>IFERROR(VLOOKUP(F20,sections!$H$3:$K$14,4,FALSE),"")</f>
        <v>0-3</v>
      </c>
      <c r="G24" s="40" t="s">
        <v>9</v>
      </c>
      <c r="H24" s="42"/>
      <c r="I24" s="43"/>
      <c r="N24" s="38"/>
    </row>
    <row r="25" spans="1:14" ht="12.75" customHeight="1" x14ac:dyDescent="0.6">
      <c r="A25" s="122"/>
      <c r="B25" s="117"/>
      <c r="C25" s="47">
        <f>IFERROR(VLOOKUP(C24,sections!$H$3:$K$14,2,FALSE),"")</f>
        <v>8.1999999999999993</v>
      </c>
      <c r="D25" s="48">
        <f>IFERROR(VLOOKUP(D24,sections!$H$3:$K$14,2,FALSE),"")</f>
        <v>0</v>
      </c>
      <c r="E25" s="35">
        <f>IFERROR(VLOOKUP(E24,sections!$H$3:$K$14,2,FALSE),"")</f>
        <v>2.5</v>
      </c>
      <c r="F25" s="48">
        <f>IFERROR(VLOOKUP(F24,sections!$H$3:$K$14,2,FALSE),"")</f>
        <v>0</v>
      </c>
      <c r="G25" s="47">
        <f>IFERROR(VLOOKUP(G24,sections!$H$3:$K$14,2,FALSE),"")</f>
        <v>2.5</v>
      </c>
      <c r="H25" s="36">
        <f>IF(SUM(C25:G25)&gt;0,SUM(C25:G25),0.1)</f>
        <v>13.2</v>
      </c>
      <c r="I25" s="37"/>
      <c r="K25" s="11">
        <f>RANK(H25,H$4:H$135,0)</f>
        <v>42</v>
      </c>
      <c r="M25" s="11" t="str">
        <f>B24</f>
        <v xml:space="preserve">TAR Monica Kendrick &amp; Lil Takiwa </v>
      </c>
      <c r="N25" s="38">
        <f>IFERROR(H25+I25,"")</f>
        <v>13.2</v>
      </c>
    </row>
    <row r="26" spans="1:14" ht="12.75" customHeight="1" x14ac:dyDescent="0.4">
      <c r="A26" s="121">
        <v>5</v>
      </c>
      <c r="B26" s="120" t="str">
        <f>sections!B15</f>
        <v xml:space="preserve">TGA Merry Wills &amp; Lil Saunders </v>
      </c>
      <c r="C26" s="49" t="str">
        <f>IFERROR(VLOOKUP(C20,sections!$H$3:$K$14,4,FALSE),"")</f>
        <v>3-0</v>
      </c>
      <c r="D26" s="41" t="str">
        <f>IFERROR(VLOOKUP(D18,sections!$H$3:$K$14,4,FALSE),"")</f>
        <v>0-3</v>
      </c>
      <c r="E26" s="49" t="str">
        <f>IFERROR(VLOOKUP(E22,sections!$H$3:$K$14,4,FALSE),"")</f>
        <v>1-3</v>
      </c>
      <c r="F26" s="40" t="s">
        <v>4</v>
      </c>
      <c r="G26" s="46" t="str">
        <f>IFERROR(VLOOKUP(G24,sections!$H$3:$K$14,4,FALSE),"")</f>
        <v>3-2</v>
      </c>
      <c r="H26" s="42"/>
      <c r="I26" s="43"/>
      <c r="N26" s="38"/>
    </row>
    <row r="27" spans="1:14" ht="12.75" customHeight="1" x14ac:dyDescent="0.6">
      <c r="A27" s="117"/>
      <c r="B27" s="117"/>
      <c r="C27" s="44">
        <f>IFERROR(VLOOKUP(C26,sections!$H$3:$K$14,2,FALSE),"")</f>
        <v>8.31</v>
      </c>
      <c r="D27" s="35">
        <f>IFERROR(VLOOKUP(D26,sections!$H$3:$K$14,2,FALSE),"")</f>
        <v>0</v>
      </c>
      <c r="E27" s="44">
        <f>IFERROR(VLOOKUP(E26,sections!$H$3:$K$14,2,FALSE),"")</f>
        <v>1.21</v>
      </c>
      <c r="F27" s="45">
        <f>IFERROR(VLOOKUP(F26,sections!$H$3:$K$14,2,FALSE),"")</f>
        <v>8.31</v>
      </c>
      <c r="G27" s="45">
        <f>IFERROR(VLOOKUP(G26,sections!$H$3:$K$14,2,FALSE),"")</f>
        <v>8.1</v>
      </c>
      <c r="H27" s="36">
        <f>IF(SUM(C27:G27)&gt;0,SUM(C27:G27),0.1)</f>
        <v>25.93</v>
      </c>
      <c r="I27" s="37">
        <v>57</v>
      </c>
      <c r="K27" s="11">
        <f>RANK(H27,H$4:H$135,0)</f>
        <v>23</v>
      </c>
      <c r="M27" s="11" t="str">
        <f>B26</f>
        <v xml:space="preserve">TGA Merry Wills &amp; Lil Saunders </v>
      </c>
      <c r="N27" s="38">
        <f>IFERROR(H27+I27,"")</f>
        <v>82.93</v>
      </c>
    </row>
    <row r="28" spans="1:14" ht="12.75" customHeight="1" x14ac:dyDescent="0.4">
      <c r="A28" s="121">
        <v>6</v>
      </c>
      <c r="B28" s="120" t="str">
        <f>sections!B16</f>
        <v>PAT Addison &amp; Terri Argus</v>
      </c>
      <c r="C28" s="41" t="str">
        <f>IFERROR(VLOOKUP(C18,sections!$H$3:$K$14,4,FALSE),"")</f>
        <v>0-3</v>
      </c>
      <c r="D28" s="49" t="str">
        <f>IFERROR(VLOOKUP(D24,sections!$H$3:$K$14,4,FALSE),"")</f>
        <v>3-0</v>
      </c>
      <c r="E28" s="46" t="str">
        <f>IFERROR(VLOOKUP(E20,sections!$H$3:$K$14,4,FALSE),"")</f>
        <v>3-1</v>
      </c>
      <c r="F28" s="46" t="str">
        <f>IFERROR(VLOOKUP(F26,sections!$H$3:$K$14,4,FALSE),"")</f>
        <v>0-3</v>
      </c>
      <c r="G28" s="49" t="str">
        <f>IFERROR(VLOOKUP(G22,sections!$H$3:$K$14,4,FALSE),"")</f>
        <v>0-3</v>
      </c>
      <c r="H28" s="42"/>
      <c r="I28" s="43"/>
      <c r="N28" s="38"/>
    </row>
    <row r="29" spans="1:14" ht="12.75" customHeight="1" x14ac:dyDescent="0.6">
      <c r="A29" s="117"/>
      <c r="B29" s="117"/>
      <c r="C29" s="35">
        <f>IFERROR(VLOOKUP(C28,sections!$H$3:$K$14,2,FALSE),"")</f>
        <v>0</v>
      </c>
      <c r="D29" s="44">
        <f>IFERROR(VLOOKUP(D28,sections!$H$3:$K$14,2,FALSE),"")</f>
        <v>8.31</v>
      </c>
      <c r="E29" s="47">
        <f>IFERROR(VLOOKUP(E28,sections!$H$3:$K$14,2,FALSE),"")</f>
        <v>8.1999999999999993</v>
      </c>
      <c r="F29" s="47">
        <f>IFERROR(VLOOKUP(F28,sections!$H$3:$K$14,2,FALSE),"")</f>
        <v>0</v>
      </c>
      <c r="G29" s="44">
        <f>IFERROR(VLOOKUP(G28,sections!$H$3:$K$14,2,FALSE),"")</f>
        <v>0</v>
      </c>
      <c r="H29" s="36">
        <f>IF(SUM(C29:G29)&gt;0,SUM(C29:G29),0.1)</f>
        <v>16.509999999999998</v>
      </c>
      <c r="I29" s="37"/>
      <c r="K29" s="11">
        <f>RANK(H29,H$4:H$135,0)</f>
        <v>36</v>
      </c>
      <c r="M29" s="11" t="str">
        <f>B28</f>
        <v>PAT Addison &amp; Terri Argus</v>
      </c>
      <c r="N29" s="38">
        <f>IFERROR(H29+I29,"")</f>
        <v>16.509999999999998</v>
      </c>
    </row>
    <row r="30" spans="1:14" ht="12.75" customHeight="1" x14ac:dyDescent="0.35">
      <c r="N30" s="38"/>
    </row>
    <row r="31" spans="1:14" ht="12.75" customHeight="1" x14ac:dyDescent="0.75">
      <c r="A31" s="23" t="s">
        <v>204</v>
      </c>
      <c r="B31" s="24"/>
      <c r="C31" s="25"/>
      <c r="D31" s="26"/>
      <c r="E31" s="27"/>
      <c r="F31" s="27"/>
      <c r="G31" s="27"/>
      <c r="H31" s="27"/>
      <c r="I31" s="27"/>
      <c r="N31" s="38"/>
    </row>
    <row r="32" spans="1:14" ht="12.75" customHeight="1" x14ac:dyDescent="0.7">
      <c r="A32" s="25"/>
      <c r="B32" s="29"/>
      <c r="C32" s="50">
        <v>1</v>
      </c>
      <c r="D32" s="50">
        <v>2</v>
      </c>
      <c r="E32" s="50">
        <v>3</v>
      </c>
      <c r="F32" s="50">
        <v>4</v>
      </c>
      <c r="G32" s="50">
        <v>5</v>
      </c>
      <c r="H32" s="31" t="s">
        <v>202</v>
      </c>
      <c r="I32" s="32"/>
      <c r="N32" s="38" t="str">
        <f>IFERROR(H32+I32,"")</f>
        <v/>
      </c>
    </row>
    <row r="33" spans="1:14" ht="12.75" customHeight="1" x14ac:dyDescent="0.4">
      <c r="A33" s="121">
        <v>1</v>
      </c>
      <c r="B33" s="120" t="str">
        <f>sections!B19</f>
        <v xml:space="preserve">NPL Crystalee Jane &amp; Hannah Wood </v>
      </c>
      <c r="C33" s="33" t="s">
        <v>4</v>
      </c>
      <c r="D33" s="33" t="s">
        <v>6</v>
      </c>
      <c r="E33" s="33" t="s">
        <v>6</v>
      </c>
      <c r="F33" s="33" t="s">
        <v>6</v>
      </c>
      <c r="G33" s="33" t="s">
        <v>4</v>
      </c>
      <c r="H33" s="29"/>
      <c r="I33" s="34"/>
      <c r="N33" s="38"/>
    </row>
    <row r="34" spans="1:14" ht="12.75" customHeight="1" x14ac:dyDescent="0.6">
      <c r="A34" s="117"/>
      <c r="B34" s="117"/>
      <c r="C34" s="35">
        <f>IFERROR(VLOOKUP(C33,sections!$H$3:$K$14,2,FALSE),"")</f>
        <v>8.31</v>
      </c>
      <c r="D34" s="35">
        <f>IFERROR(VLOOKUP(D33,sections!$H$3:$K$14,2,FALSE),"")</f>
        <v>8.1999999999999993</v>
      </c>
      <c r="E34" s="35">
        <f>IFERROR(VLOOKUP(E33,sections!$H$3:$K$14,2,FALSE),"")</f>
        <v>8.1999999999999993</v>
      </c>
      <c r="F34" s="35">
        <f>IFERROR(VLOOKUP(F33,sections!$H$3:$K$14,2,FALSE),"")</f>
        <v>8.1999999999999993</v>
      </c>
      <c r="G34" s="35">
        <f>IFERROR(VLOOKUP(G33,sections!$H$3:$K$14,2,FALSE),"")</f>
        <v>8.31</v>
      </c>
      <c r="H34" s="36">
        <f>IF(SUM(C34:G34)&gt;0,SUM(C34:G34),0.1)</f>
        <v>41.22</v>
      </c>
      <c r="I34" s="37">
        <v>99</v>
      </c>
      <c r="K34" s="11">
        <f>RANK(H34,H$4:H$135,0)</f>
        <v>4</v>
      </c>
      <c r="M34" s="11" t="str">
        <f>B33</f>
        <v xml:space="preserve">NPL Crystalee Jane &amp; Hannah Wood </v>
      </c>
      <c r="N34" s="38">
        <f>IFERROR(H34+I34,"")</f>
        <v>140.22</v>
      </c>
    </row>
    <row r="35" spans="1:14" ht="12.75" customHeight="1" x14ac:dyDescent="0.4">
      <c r="A35" s="121">
        <v>2</v>
      </c>
      <c r="B35" s="120" t="str">
        <f>sections!B20</f>
        <v xml:space="preserve">PAT Victoria Heavey &amp; Debs Sylva </v>
      </c>
      <c r="C35" s="39" t="s">
        <v>6</v>
      </c>
      <c r="D35" s="40" t="s">
        <v>4</v>
      </c>
      <c r="E35" s="40" t="s">
        <v>4</v>
      </c>
      <c r="F35" s="39" t="s">
        <v>9</v>
      </c>
      <c r="G35" s="41" t="str">
        <f>IFERROR(VLOOKUP(G33,sections!$H$3:$K$14,4,FALSE),"")</f>
        <v>0-3</v>
      </c>
      <c r="H35" s="42"/>
      <c r="I35" s="43"/>
      <c r="N35" s="38"/>
    </row>
    <row r="36" spans="1:14" ht="12.75" customHeight="1" x14ac:dyDescent="0.6">
      <c r="A36" s="117"/>
      <c r="B36" s="117"/>
      <c r="C36" s="44">
        <f>IFERROR(VLOOKUP(C35,sections!$H$3:$K$14,2,FALSE),"")</f>
        <v>8.1999999999999993</v>
      </c>
      <c r="D36" s="45">
        <f>IFERROR(VLOOKUP(D35,sections!$H$3:$K$14,2,FALSE),"")</f>
        <v>8.31</v>
      </c>
      <c r="E36" s="45">
        <f>IFERROR(VLOOKUP(E35,sections!$H$3:$K$14,2,FALSE),"")</f>
        <v>8.31</v>
      </c>
      <c r="F36" s="44">
        <f>IFERROR(VLOOKUP(F35,sections!$H$3:$K$14,2,FALSE),"")</f>
        <v>2.5</v>
      </c>
      <c r="G36" s="35">
        <f>IFERROR(VLOOKUP(G35,sections!$H$3:$K$14,2,FALSE),"")</f>
        <v>0</v>
      </c>
      <c r="H36" s="36">
        <f>IF(SUM(C36:G36)&gt;0,SUM(C36:G36),0.1)</f>
        <v>27.32</v>
      </c>
      <c r="I36" s="37">
        <v>57</v>
      </c>
      <c r="K36" s="11">
        <f>RANK(H36,H$4:H$135,0)</f>
        <v>17</v>
      </c>
      <c r="M36" s="11" t="str">
        <f>B35</f>
        <v xml:space="preserve">PAT Victoria Heavey &amp; Debs Sylva </v>
      </c>
      <c r="N36" s="38">
        <f>IFERROR(H36+I36,"")</f>
        <v>84.32</v>
      </c>
    </row>
    <row r="37" spans="1:14" ht="12.75" customHeight="1" x14ac:dyDescent="0.4">
      <c r="A37" s="121">
        <v>3</v>
      </c>
      <c r="B37" s="120" t="str">
        <f>sections!B21</f>
        <v>KAI Lee Early &amp; Trish O'Neil</v>
      </c>
      <c r="C37" s="40" t="s">
        <v>6</v>
      </c>
      <c r="D37" s="46" t="str">
        <f>IFERROR(VLOOKUP(D35,sections!$H$3:$K$14,4,FALSE),"")</f>
        <v>0-3</v>
      </c>
      <c r="E37" s="39" t="s">
        <v>6</v>
      </c>
      <c r="F37" s="41" t="str">
        <f>IFERROR(VLOOKUP(F33,sections!$H$3:$K$14,4,FALSE),"")</f>
        <v>1-3</v>
      </c>
      <c r="G37" s="39" t="s">
        <v>8</v>
      </c>
      <c r="H37" s="42"/>
      <c r="I37" s="43"/>
      <c r="N37" s="38"/>
    </row>
    <row r="38" spans="1:14" ht="12.75" customHeight="1" x14ac:dyDescent="0.6">
      <c r="A38" s="117"/>
      <c r="B38" s="117"/>
      <c r="C38" s="47">
        <f>IFERROR(VLOOKUP(C37,sections!$H$3:$K$14,2,FALSE),"")</f>
        <v>8.1999999999999993</v>
      </c>
      <c r="D38" s="47">
        <f>IFERROR(VLOOKUP(D37,sections!$H$3:$K$14,2,FALSE),"")</f>
        <v>0</v>
      </c>
      <c r="E38" s="48">
        <f>IFERROR(VLOOKUP(E37,sections!$H$3:$K$14,2,FALSE),"")</f>
        <v>8.1999999999999993</v>
      </c>
      <c r="F38" s="35">
        <f>IFERROR(VLOOKUP(F37,sections!$H$3:$K$14,2,FALSE),"")</f>
        <v>1.21</v>
      </c>
      <c r="G38" s="48">
        <f>IFERROR(VLOOKUP(G37,sections!$H$3:$K$14,2,FALSE),"")</f>
        <v>8.1</v>
      </c>
      <c r="H38" s="36">
        <f>IF(SUM(C38:G38)&gt;0,SUM(C38:G38),0.1)</f>
        <v>25.71</v>
      </c>
      <c r="I38" s="37">
        <v>57</v>
      </c>
      <c r="K38" s="11">
        <f>RANK(H38,H$4:H$135,0)</f>
        <v>25</v>
      </c>
      <c r="M38" s="11" t="str">
        <f>B37</f>
        <v>KAI Lee Early &amp; Trish O'Neil</v>
      </c>
      <c r="N38" s="38">
        <f>IFERROR(H38+I38,"")</f>
        <v>82.710000000000008</v>
      </c>
    </row>
    <row r="39" spans="1:14" ht="12.75" customHeight="1" x14ac:dyDescent="0.4">
      <c r="A39" s="121">
        <v>4</v>
      </c>
      <c r="B39" s="120" t="str">
        <f>sections!B22</f>
        <v xml:space="preserve">MNU Karen Amiria &amp; Lani Pakieto </v>
      </c>
      <c r="C39" s="46" t="str">
        <f>IFERROR(VLOOKUP(C37,sections!$H$3:$K$14,4,FALSE),"")</f>
        <v>1-3</v>
      </c>
      <c r="D39" s="39" t="s">
        <v>7</v>
      </c>
      <c r="E39" s="41" t="str">
        <f>IFERROR(VLOOKUP(E33,sections!$H$3:$K$14,4,FALSE),"")</f>
        <v>1-3</v>
      </c>
      <c r="F39" s="49" t="str">
        <f>IFERROR(VLOOKUP(F35,sections!$H$3:$K$14,4,FALSE),"")</f>
        <v>3-2</v>
      </c>
      <c r="G39" s="40" t="s">
        <v>7</v>
      </c>
      <c r="H39" s="42"/>
      <c r="I39" s="43"/>
      <c r="N39" s="38"/>
    </row>
    <row r="40" spans="1:14" ht="12.75" customHeight="1" x14ac:dyDescent="0.6">
      <c r="A40" s="122"/>
      <c r="B40" s="117"/>
      <c r="C40" s="47">
        <f>IFERROR(VLOOKUP(C39,sections!$H$3:$K$14,2,FALSE),"")</f>
        <v>1.21</v>
      </c>
      <c r="D40" s="48">
        <f>IFERROR(VLOOKUP(D39,sections!$H$3:$K$14,2,FALSE),"")</f>
        <v>1.21</v>
      </c>
      <c r="E40" s="35">
        <f>IFERROR(VLOOKUP(E39,sections!$H$3:$K$14,2,FALSE),"")</f>
        <v>1.21</v>
      </c>
      <c r="F40" s="48">
        <f>IFERROR(VLOOKUP(F39,sections!$H$3:$K$14,2,FALSE),"")</f>
        <v>8.1</v>
      </c>
      <c r="G40" s="47">
        <f>IFERROR(VLOOKUP(G39,sections!$H$3:$K$14,2,FALSE),"")</f>
        <v>1.21</v>
      </c>
      <c r="H40" s="36">
        <f>IF(SUM(C40:G40)&gt;0,SUM(C40:G40),0.1)</f>
        <v>12.940000000000001</v>
      </c>
      <c r="I40" s="37"/>
      <c r="K40" s="11">
        <f>RANK(H40,H$4:H$135,0)</f>
        <v>43</v>
      </c>
      <c r="M40" s="11" t="str">
        <f>B39</f>
        <v xml:space="preserve">MNU Karen Amiria &amp; Lani Pakieto </v>
      </c>
      <c r="N40" s="38">
        <f>IFERROR(H40+I40,"")</f>
        <v>12.940000000000001</v>
      </c>
    </row>
    <row r="41" spans="1:14" ht="12.75" customHeight="1" x14ac:dyDescent="0.4">
      <c r="A41" s="121">
        <v>5</v>
      </c>
      <c r="B41" s="120" t="str">
        <f>sections!B23</f>
        <v>MAN Josie Tahana &amp; Sue Veu</v>
      </c>
      <c r="C41" s="49" t="str">
        <f>IFERROR(VLOOKUP(C35,sections!$H$3:$K$14,4,FALSE),"")</f>
        <v>1-3</v>
      </c>
      <c r="D41" s="41" t="str">
        <f>IFERROR(VLOOKUP(D33,sections!$H$3:$K$14,4,FALSE),"")</f>
        <v>1-3</v>
      </c>
      <c r="E41" s="49" t="str">
        <f>IFERROR(VLOOKUP(E37,sections!$H$3:$K$14,4,FALSE),"")</f>
        <v>1-3</v>
      </c>
      <c r="F41" s="40" t="s">
        <v>5</v>
      </c>
      <c r="G41" s="46" t="str">
        <f>IFERROR(VLOOKUP(G39,sections!$H$3:$K$14,4,FALSE),"")</f>
        <v>3-1</v>
      </c>
      <c r="H41" s="42"/>
      <c r="I41" s="43"/>
      <c r="N41" s="38"/>
    </row>
    <row r="42" spans="1:14" ht="12.75" customHeight="1" x14ac:dyDescent="0.6">
      <c r="A42" s="117"/>
      <c r="B42" s="117"/>
      <c r="C42" s="44">
        <f>IFERROR(VLOOKUP(C41,sections!$H$3:$K$14,2,FALSE),"")</f>
        <v>1.21</v>
      </c>
      <c r="D42" s="35">
        <f>IFERROR(VLOOKUP(D41,sections!$H$3:$K$14,2,FALSE),"")</f>
        <v>1.21</v>
      </c>
      <c r="E42" s="44">
        <f>IFERROR(VLOOKUP(E41,sections!$H$3:$K$14,2,FALSE),"")</f>
        <v>1.21</v>
      </c>
      <c r="F42" s="45">
        <f>IFERROR(VLOOKUP(F41,sections!$H$3:$K$14,2,FALSE),"")</f>
        <v>0</v>
      </c>
      <c r="G42" s="45">
        <f>IFERROR(VLOOKUP(G41,sections!$H$3:$K$14,2,FALSE),"")</f>
        <v>8.1999999999999993</v>
      </c>
      <c r="H42" s="36">
        <f>IF(SUM(C42:G42)&gt;0,SUM(C42:G42),0.1)</f>
        <v>11.829999999999998</v>
      </c>
      <c r="I42" s="37"/>
      <c r="K42" s="11">
        <f>RANK(H42,H$4:H$135,0)</f>
        <v>46</v>
      </c>
      <c r="M42" s="11" t="str">
        <f>B41</f>
        <v>MAN Josie Tahana &amp; Sue Veu</v>
      </c>
      <c r="N42" s="38">
        <f>IFERROR(H42+I42,"")</f>
        <v>11.829999999999998</v>
      </c>
    </row>
    <row r="43" spans="1:14" ht="12.75" customHeight="1" x14ac:dyDescent="0.4">
      <c r="A43" s="121">
        <v>6</v>
      </c>
      <c r="B43" s="120" t="str">
        <f>sections!B24</f>
        <v xml:space="preserve">NGA Vickie Hough &amp; Rangi Te Tomo </v>
      </c>
      <c r="C43" s="41" t="str">
        <f>IFERROR(VLOOKUP(C33,sections!$H$3:$K$14,4,FALSE),"")</f>
        <v>0-3</v>
      </c>
      <c r="D43" s="49" t="str">
        <f>IFERROR(VLOOKUP(D39,sections!$H$3:$K$14,4,FALSE),"")</f>
        <v>3-1</v>
      </c>
      <c r="E43" s="46" t="str">
        <f>IFERROR(VLOOKUP(E35,sections!$H$3:$K$14,4,FALSE),"")</f>
        <v>0-3</v>
      </c>
      <c r="F43" s="46" t="str">
        <f>IFERROR(VLOOKUP(F41,sections!$H$3:$K$14,4,FALSE),"")</f>
        <v>3-0</v>
      </c>
      <c r="G43" s="49" t="str">
        <f>IFERROR(VLOOKUP(G37,sections!$H$3:$K$14,4,FALSE),"")</f>
        <v>2-3</v>
      </c>
      <c r="H43" s="42"/>
      <c r="I43" s="43"/>
      <c r="N43" s="38"/>
    </row>
    <row r="44" spans="1:14" ht="12.75" customHeight="1" x14ac:dyDescent="0.6">
      <c r="A44" s="117"/>
      <c r="B44" s="117"/>
      <c r="C44" s="35">
        <f>IFERROR(VLOOKUP(C43,sections!$H$3:$K$14,2,FALSE),"")</f>
        <v>0</v>
      </c>
      <c r="D44" s="44">
        <f>IFERROR(VLOOKUP(D43,sections!$H$3:$K$14,2,FALSE),"")</f>
        <v>8.1999999999999993</v>
      </c>
      <c r="E44" s="47">
        <f>IFERROR(VLOOKUP(E43,sections!$H$3:$K$14,2,FALSE),"")</f>
        <v>0</v>
      </c>
      <c r="F44" s="47">
        <f>IFERROR(VLOOKUP(F43,sections!$H$3:$K$14,2,FALSE),"")</f>
        <v>8.31</v>
      </c>
      <c r="G44" s="44">
        <f>IFERROR(VLOOKUP(G43,sections!$H$3:$K$14,2,FALSE),"")</f>
        <v>2.5</v>
      </c>
      <c r="H44" s="36">
        <f>IF(SUM(C44:G44)&gt;0,SUM(C44:G44),0.1)</f>
        <v>19.009999999999998</v>
      </c>
      <c r="I44" s="37"/>
      <c r="K44" s="11">
        <f>RANK(H44,H$4:H$135,0)</f>
        <v>31</v>
      </c>
      <c r="M44" s="11" t="str">
        <f>B43</f>
        <v xml:space="preserve">NGA Vickie Hough &amp; Rangi Te Tomo </v>
      </c>
      <c r="N44" s="38">
        <f>IFERROR(H44+I44,"")</f>
        <v>19.009999999999998</v>
      </c>
    </row>
    <row r="45" spans="1:14" ht="12.75" customHeight="1" x14ac:dyDescent="0.35">
      <c r="N45" s="38"/>
    </row>
    <row r="46" spans="1:14" ht="12.75" customHeight="1" x14ac:dyDescent="0.75">
      <c r="A46" s="23" t="s">
        <v>205</v>
      </c>
      <c r="B46" s="24"/>
      <c r="C46" s="25"/>
      <c r="D46" s="26"/>
      <c r="E46" s="27"/>
      <c r="F46" s="27"/>
      <c r="G46" s="27"/>
      <c r="H46" s="27"/>
      <c r="I46" s="27"/>
      <c r="N46" s="38"/>
    </row>
    <row r="47" spans="1:14" ht="12.75" customHeight="1" x14ac:dyDescent="0.7">
      <c r="A47" s="25"/>
      <c r="B47" s="29"/>
      <c r="C47" s="50">
        <v>1</v>
      </c>
      <c r="D47" s="50">
        <v>2</v>
      </c>
      <c r="E47" s="50">
        <v>3</v>
      </c>
      <c r="F47" s="50">
        <v>4</v>
      </c>
      <c r="G47" s="50">
        <v>5</v>
      </c>
      <c r="H47" s="31" t="s">
        <v>202</v>
      </c>
      <c r="I47" s="32"/>
      <c r="N47" s="38"/>
    </row>
    <row r="48" spans="1:14" ht="12.75" customHeight="1" x14ac:dyDescent="0.4">
      <c r="A48" s="121">
        <v>1</v>
      </c>
      <c r="B48" s="120" t="str">
        <f>sections!B27</f>
        <v xml:space="preserve">SWA Tatum Manning &amp; Jade Cullen </v>
      </c>
      <c r="C48" s="33" t="s">
        <v>4</v>
      </c>
      <c r="D48" s="33" t="s">
        <v>4</v>
      </c>
      <c r="E48" s="33" t="s">
        <v>4</v>
      </c>
      <c r="F48" s="33" t="s">
        <v>6</v>
      </c>
      <c r="G48" s="33" t="s">
        <v>4</v>
      </c>
      <c r="H48" s="29"/>
      <c r="I48" s="34"/>
      <c r="N48" s="38"/>
    </row>
    <row r="49" spans="1:14" ht="12.75" customHeight="1" x14ac:dyDescent="0.6">
      <c r="A49" s="117"/>
      <c r="B49" s="117"/>
      <c r="C49" s="35">
        <f>IFERROR(VLOOKUP(C48,sections!$H$3:$K$14,2,FALSE),"")</f>
        <v>8.31</v>
      </c>
      <c r="D49" s="35">
        <f>IFERROR(VLOOKUP(D48,sections!$H$3:$K$14,2,FALSE),"")</f>
        <v>8.31</v>
      </c>
      <c r="E49" s="35">
        <f>IFERROR(VLOOKUP(E48,sections!$H$3:$K$14,2,FALSE),"")</f>
        <v>8.31</v>
      </c>
      <c r="F49" s="35">
        <f>IFERROR(VLOOKUP(F48,sections!$H$3:$K$14,2,FALSE),"")</f>
        <v>8.1999999999999993</v>
      </c>
      <c r="G49" s="35">
        <f>IFERROR(VLOOKUP(G48,sections!$H$3:$K$14,2,FALSE),"")</f>
        <v>8.31</v>
      </c>
      <c r="H49" s="36">
        <f>IF(SUM(C49:G49)&gt;0,SUM(C49:G49),0.1)</f>
        <v>41.44</v>
      </c>
      <c r="I49" s="37">
        <v>99</v>
      </c>
      <c r="K49" s="11">
        <f>RANK(H49,H$4:H$135,0)</f>
        <v>2</v>
      </c>
      <c r="M49" s="11" t="str">
        <f>B48</f>
        <v xml:space="preserve">SWA Tatum Manning &amp; Jade Cullen </v>
      </c>
      <c r="N49" s="38">
        <f>IFERROR(H49+I49,"")</f>
        <v>140.44</v>
      </c>
    </row>
    <row r="50" spans="1:14" ht="12.75" customHeight="1" x14ac:dyDescent="0.4">
      <c r="A50" s="121">
        <v>2</v>
      </c>
      <c r="B50" s="120" t="str">
        <f>sections!B28</f>
        <v xml:space="preserve">TGA Michelle Lee &amp; Aroha Te Haara </v>
      </c>
      <c r="C50" s="39" t="s">
        <v>7</v>
      </c>
      <c r="D50" s="40" t="s">
        <v>5</v>
      </c>
      <c r="E50" s="40" t="s">
        <v>8</v>
      </c>
      <c r="F50" s="39" t="s">
        <v>6</v>
      </c>
      <c r="G50" s="41" t="str">
        <f>IFERROR(VLOOKUP(G48,sections!$H$3:$K$14,4,FALSE),"")</f>
        <v>0-3</v>
      </c>
      <c r="H50" s="42"/>
      <c r="I50" s="43"/>
      <c r="N50" s="38"/>
    </row>
    <row r="51" spans="1:14" ht="12.75" customHeight="1" x14ac:dyDescent="0.6">
      <c r="A51" s="117"/>
      <c r="B51" s="117"/>
      <c r="C51" s="44">
        <f>IFERROR(VLOOKUP(C50,sections!$H$3:$K$14,2,FALSE),"")</f>
        <v>1.21</v>
      </c>
      <c r="D51" s="45">
        <f>IFERROR(VLOOKUP(D50,sections!$H$3:$K$14,2,FALSE),"")</f>
        <v>0</v>
      </c>
      <c r="E51" s="45">
        <f>IFERROR(VLOOKUP(E50,sections!$H$3:$K$14,2,FALSE),"")</f>
        <v>8.1</v>
      </c>
      <c r="F51" s="44">
        <f>IFERROR(VLOOKUP(F50,sections!$H$3:$K$14,2,FALSE),"")</f>
        <v>8.1999999999999993</v>
      </c>
      <c r="G51" s="35">
        <f>IFERROR(VLOOKUP(G50,sections!$H$3:$K$14,2,FALSE),"")</f>
        <v>0</v>
      </c>
      <c r="H51" s="36">
        <f>IF(SUM(C51:G51)&gt;0,SUM(C51:G51),0.1)</f>
        <v>17.509999999999998</v>
      </c>
      <c r="I51" s="37"/>
      <c r="K51" s="11">
        <f>RANK(H51,H$4:H$135,0)</f>
        <v>34</v>
      </c>
      <c r="M51" s="11" t="str">
        <f>B50</f>
        <v xml:space="preserve">TGA Michelle Lee &amp; Aroha Te Haara </v>
      </c>
      <c r="N51" s="38">
        <f>IFERROR(H51+I51,"")</f>
        <v>17.509999999999998</v>
      </c>
    </row>
    <row r="52" spans="1:14" ht="12.75" customHeight="1" x14ac:dyDescent="0.4">
      <c r="A52" s="121">
        <v>3</v>
      </c>
      <c r="B52" s="120" t="str">
        <f>sections!B29</f>
        <v xml:space="preserve">PAP Kirsten Aumua &amp; Louise Kerr </v>
      </c>
      <c r="C52" s="40" t="s">
        <v>9</v>
      </c>
      <c r="D52" s="46" t="str">
        <f>IFERROR(VLOOKUP(D50,sections!$H$3:$K$14,4,FALSE),"")</f>
        <v>3-0</v>
      </c>
      <c r="E52" s="39" t="s">
        <v>4</v>
      </c>
      <c r="F52" s="41" t="str">
        <f>IFERROR(VLOOKUP(F48,sections!$H$3:$K$14,4,FALSE),"")</f>
        <v>1-3</v>
      </c>
      <c r="G52" s="39" t="s">
        <v>4</v>
      </c>
      <c r="H52" s="42"/>
      <c r="I52" s="43"/>
      <c r="N52" s="38"/>
    </row>
    <row r="53" spans="1:14" ht="12.75" customHeight="1" x14ac:dyDescent="0.6">
      <c r="A53" s="117"/>
      <c r="B53" s="117"/>
      <c r="C53" s="47">
        <f>IFERROR(VLOOKUP(C52,sections!$H$3:$K$14,2,FALSE),"")</f>
        <v>2.5</v>
      </c>
      <c r="D53" s="47">
        <f>IFERROR(VLOOKUP(D52,sections!$H$3:$K$14,2,FALSE),"")</f>
        <v>8.31</v>
      </c>
      <c r="E53" s="48">
        <f>IFERROR(VLOOKUP(E52,sections!$H$3:$K$14,2,FALSE),"")</f>
        <v>8.31</v>
      </c>
      <c r="F53" s="35">
        <f>IFERROR(VLOOKUP(F52,sections!$H$3:$K$14,2,FALSE),"")</f>
        <v>1.21</v>
      </c>
      <c r="G53" s="48">
        <f>IFERROR(VLOOKUP(G52,sections!$H$3:$K$14,2,FALSE),"")</f>
        <v>8.31</v>
      </c>
      <c r="H53" s="36">
        <f>IF(SUM(C53:G53)&gt;0,SUM(C53:G53),0.1)</f>
        <v>28.64</v>
      </c>
      <c r="I53" s="37">
        <v>57</v>
      </c>
      <c r="K53" s="11">
        <f>RANK(H53,H$4:H$135,0)</f>
        <v>15</v>
      </c>
      <c r="M53" s="11" t="str">
        <f>B52</f>
        <v xml:space="preserve">PAP Kirsten Aumua &amp; Louise Kerr </v>
      </c>
      <c r="N53" s="38">
        <f>IFERROR(H53+I53,"")</f>
        <v>85.64</v>
      </c>
    </row>
    <row r="54" spans="1:14" ht="12.75" customHeight="1" x14ac:dyDescent="0.4">
      <c r="A54" s="121">
        <v>4</v>
      </c>
      <c r="B54" s="120" t="str">
        <f>sections!B30</f>
        <v>MAN Brooque &amp; Kelly Pologa</v>
      </c>
      <c r="C54" s="46" t="str">
        <f>IFERROR(VLOOKUP(C52,sections!$H$3:$K$14,4,FALSE),"")</f>
        <v>3-2</v>
      </c>
      <c r="D54" s="39" t="s">
        <v>6</v>
      </c>
      <c r="E54" s="41" t="str">
        <f>IFERROR(VLOOKUP(E48,sections!$H$3:$K$14,4,FALSE),"")</f>
        <v>0-3</v>
      </c>
      <c r="F54" s="49" t="str">
        <f>IFERROR(VLOOKUP(F50,sections!$H$3:$K$14,4,FALSE),"")</f>
        <v>1-3</v>
      </c>
      <c r="G54" s="40" t="s">
        <v>4</v>
      </c>
      <c r="H54" s="42"/>
      <c r="I54" s="43"/>
      <c r="N54" s="38"/>
    </row>
    <row r="55" spans="1:14" ht="12.75" customHeight="1" x14ac:dyDescent="0.6">
      <c r="A55" s="122"/>
      <c r="B55" s="117"/>
      <c r="C55" s="47">
        <f>IFERROR(VLOOKUP(C54,sections!$H$3:$K$14,2,FALSE),"")</f>
        <v>8.1</v>
      </c>
      <c r="D55" s="48">
        <f>IFERROR(VLOOKUP(D54,sections!$H$3:$K$14,2,FALSE),"")</f>
        <v>8.1999999999999993</v>
      </c>
      <c r="E55" s="35">
        <f>IFERROR(VLOOKUP(E54,sections!$H$3:$K$14,2,FALSE),"")</f>
        <v>0</v>
      </c>
      <c r="F55" s="48">
        <f>IFERROR(VLOOKUP(F54,sections!$H$3:$K$14,2,FALSE),"")</f>
        <v>1.21</v>
      </c>
      <c r="G55" s="47">
        <f>IFERROR(VLOOKUP(G54,sections!$H$3:$K$14,2,FALSE),"")</f>
        <v>8.31</v>
      </c>
      <c r="H55" s="36">
        <f>IF(SUM(C55:G55)&gt;0,SUM(C55:G55),0.1)</f>
        <v>25.82</v>
      </c>
      <c r="I55" s="37">
        <v>57</v>
      </c>
      <c r="K55" s="11">
        <f>RANK(H55,H$4:H$135,0)</f>
        <v>24</v>
      </c>
      <c r="M55" s="11" t="str">
        <f>B54</f>
        <v>MAN Brooque &amp; Kelly Pologa</v>
      </c>
      <c r="N55" s="38">
        <f>IFERROR(H55+I55,"")</f>
        <v>82.82</v>
      </c>
    </row>
    <row r="56" spans="1:14" ht="12.75" customHeight="1" x14ac:dyDescent="0.4">
      <c r="A56" s="121">
        <v>5</v>
      </c>
      <c r="B56" s="120" t="str">
        <f>sections!B31</f>
        <v xml:space="preserve">WKE Denise Brennock &amp; Tracey Cowling </v>
      </c>
      <c r="C56" s="49" t="str">
        <f>IFERROR(VLOOKUP(C50,sections!$H$3:$K$14,4,FALSE),"")</f>
        <v>3-1</v>
      </c>
      <c r="D56" s="41" t="str">
        <f>IFERROR(VLOOKUP(D48,sections!$H$3:$K$14,4,FALSE),"")</f>
        <v>0-3</v>
      </c>
      <c r="E56" s="49" t="str">
        <f>IFERROR(VLOOKUP(E52,sections!$H$3:$K$14,4,FALSE),"")</f>
        <v>0-3</v>
      </c>
      <c r="F56" s="40" t="s">
        <v>6</v>
      </c>
      <c r="G56" s="46" t="str">
        <f>IFERROR(VLOOKUP(G54,sections!$H$3:$K$14,4,FALSE),"")</f>
        <v>0-3</v>
      </c>
      <c r="H56" s="42"/>
      <c r="I56" s="43"/>
      <c r="N56" s="38"/>
    </row>
    <row r="57" spans="1:14" ht="12.75" customHeight="1" x14ac:dyDescent="0.6">
      <c r="A57" s="117"/>
      <c r="B57" s="117"/>
      <c r="C57" s="44">
        <f>IFERROR(VLOOKUP(C56,sections!$H$3:$K$14,2,FALSE),"")</f>
        <v>8.1999999999999993</v>
      </c>
      <c r="D57" s="35">
        <f>IFERROR(VLOOKUP(D56,sections!$H$3:$K$14,2,FALSE),"")</f>
        <v>0</v>
      </c>
      <c r="E57" s="44">
        <f>IFERROR(VLOOKUP(E56,sections!$H$3:$K$14,2,FALSE),"")</f>
        <v>0</v>
      </c>
      <c r="F57" s="45">
        <f>IFERROR(VLOOKUP(F56,sections!$H$3:$K$14,2,FALSE),"")</f>
        <v>8.1999999999999993</v>
      </c>
      <c r="G57" s="45">
        <f>IFERROR(VLOOKUP(G56,sections!$H$3:$K$14,2,FALSE),"")</f>
        <v>0</v>
      </c>
      <c r="H57" s="36">
        <f>IF(SUM(C57:G57)&gt;0,SUM(C57:G57),0.1)</f>
        <v>16.399999999999999</v>
      </c>
      <c r="I57" s="37"/>
      <c r="K57" s="11">
        <f>RANK(H57,H$4:H$135,0)</f>
        <v>38</v>
      </c>
      <c r="M57" s="11" t="str">
        <f>B56</f>
        <v xml:space="preserve">WKE Denise Brennock &amp; Tracey Cowling </v>
      </c>
      <c r="N57" s="38">
        <f>IFERROR(H57+I57,"")</f>
        <v>16.399999999999999</v>
      </c>
    </row>
    <row r="58" spans="1:14" ht="12.75" customHeight="1" x14ac:dyDescent="0.4">
      <c r="A58" s="121">
        <v>6</v>
      </c>
      <c r="B58" s="120" t="str">
        <f>sections!B32</f>
        <v>NPL Sharon Crook &amp; Christine Berben-Carmine</v>
      </c>
      <c r="C58" s="41" t="str">
        <f>IFERROR(VLOOKUP(C48,sections!$H$3:$K$14,4,FALSE),"")</f>
        <v>0-3</v>
      </c>
      <c r="D58" s="49" t="str">
        <f>IFERROR(VLOOKUP(D54,sections!$H$3:$K$14,4,FALSE),"")</f>
        <v>1-3</v>
      </c>
      <c r="E58" s="46" t="str">
        <f>IFERROR(VLOOKUP(E50,sections!$H$3:$K$14,4,FALSE),"")</f>
        <v>2-3</v>
      </c>
      <c r="F58" s="46" t="str">
        <f>IFERROR(VLOOKUP(F56,sections!$H$3:$K$14,4,FALSE),"")</f>
        <v>1-3</v>
      </c>
      <c r="G58" s="49" t="str">
        <f>IFERROR(VLOOKUP(G52,sections!$H$3:$K$14,4,FALSE),"")</f>
        <v>0-3</v>
      </c>
      <c r="H58" s="42"/>
      <c r="I58" s="43"/>
      <c r="N58" s="38"/>
    </row>
    <row r="59" spans="1:14" ht="12.75" customHeight="1" x14ac:dyDescent="0.6">
      <c r="A59" s="117"/>
      <c r="B59" s="117"/>
      <c r="C59" s="35">
        <f>IFERROR(VLOOKUP(C58,sections!$H$3:$K$14,2,FALSE),"")</f>
        <v>0</v>
      </c>
      <c r="D59" s="44">
        <f>IFERROR(VLOOKUP(D58,sections!$H$3:$K$14,2,FALSE),"")</f>
        <v>1.21</v>
      </c>
      <c r="E59" s="47">
        <f>IFERROR(VLOOKUP(E58,sections!$H$3:$K$14,2,FALSE),"")</f>
        <v>2.5</v>
      </c>
      <c r="F59" s="47">
        <f>IFERROR(VLOOKUP(F58,sections!$H$3:$K$14,2,FALSE),"")</f>
        <v>1.21</v>
      </c>
      <c r="G59" s="44">
        <f>IFERROR(VLOOKUP(G58,sections!$H$3:$K$14,2,FALSE),"")</f>
        <v>0</v>
      </c>
      <c r="H59" s="36">
        <f>IF(SUM(C59:G59)&gt;0,SUM(C59:G59),0.1)</f>
        <v>4.92</v>
      </c>
      <c r="I59" s="37"/>
      <c r="K59" s="11">
        <f>RANK(H59,H$4:H$135,0)</f>
        <v>51</v>
      </c>
      <c r="M59" s="11" t="str">
        <f>B58</f>
        <v>NPL Sharon Crook &amp; Christine Berben-Carmine</v>
      </c>
      <c r="N59" s="38">
        <f>IFERROR(H59+I59,"")</f>
        <v>4.92</v>
      </c>
    </row>
    <row r="60" spans="1:14" ht="12.75" customHeight="1" x14ac:dyDescent="0.35">
      <c r="N60" s="38"/>
    </row>
    <row r="61" spans="1:14" ht="12.75" customHeight="1" x14ac:dyDescent="0.75">
      <c r="A61" s="23" t="s">
        <v>206</v>
      </c>
      <c r="B61" s="24"/>
      <c r="C61" s="25"/>
      <c r="D61" s="26"/>
      <c r="E61" s="27"/>
      <c r="F61" s="27"/>
      <c r="G61" s="27"/>
      <c r="H61" s="27"/>
      <c r="I61" s="27"/>
      <c r="N61" s="38"/>
    </row>
    <row r="62" spans="1:14" ht="12.75" customHeight="1" x14ac:dyDescent="0.7">
      <c r="A62" s="25"/>
      <c r="B62" s="29"/>
      <c r="C62" s="50">
        <v>1</v>
      </c>
      <c r="D62" s="50">
        <v>2</v>
      </c>
      <c r="E62" s="50">
        <v>3</v>
      </c>
      <c r="F62" s="50">
        <v>4</v>
      </c>
      <c r="G62" s="50">
        <v>5</v>
      </c>
      <c r="H62" s="31" t="s">
        <v>202</v>
      </c>
      <c r="I62" s="32"/>
      <c r="N62" s="38"/>
    </row>
    <row r="63" spans="1:14" ht="12.75" customHeight="1" x14ac:dyDescent="0.4">
      <c r="A63" s="121">
        <v>1</v>
      </c>
      <c r="B63" s="120" t="str">
        <f>sections!B35</f>
        <v xml:space="preserve">SWA Nita Clarkson &amp; Gina Grimwood </v>
      </c>
      <c r="C63" s="33" t="s">
        <v>6</v>
      </c>
      <c r="D63" s="33" t="s">
        <v>4</v>
      </c>
      <c r="E63" s="33" t="s">
        <v>4</v>
      </c>
      <c r="F63" s="33" t="s">
        <v>6</v>
      </c>
      <c r="G63" s="33" t="s">
        <v>7</v>
      </c>
      <c r="H63" s="29"/>
      <c r="I63" s="34"/>
      <c r="N63" s="38"/>
    </row>
    <row r="64" spans="1:14" ht="12.75" customHeight="1" x14ac:dyDescent="0.6">
      <c r="A64" s="117"/>
      <c r="B64" s="117"/>
      <c r="C64" s="35">
        <f>IFERROR(VLOOKUP(C63,sections!$H$3:$K$14,2,FALSE),"")</f>
        <v>8.1999999999999993</v>
      </c>
      <c r="D64" s="35">
        <f>IFERROR(VLOOKUP(D63,sections!$H$3:$K$14,2,FALSE),"")</f>
        <v>8.31</v>
      </c>
      <c r="E64" s="35">
        <f>IFERROR(VLOOKUP(E63,sections!$H$3:$K$14,2,FALSE),"")</f>
        <v>8.31</v>
      </c>
      <c r="F64" s="35">
        <f>IFERROR(VLOOKUP(F63,sections!$H$3:$K$14,2,FALSE),"")</f>
        <v>8.1999999999999993</v>
      </c>
      <c r="G64" s="35">
        <f>IFERROR(VLOOKUP(G63,sections!$H$3:$K$14,2,FALSE),"")</f>
        <v>1.21</v>
      </c>
      <c r="H64" s="36">
        <f>IF(SUM(C64:G64)&gt;0,SUM(C64:G64),0.1)</f>
        <v>34.229999999999997</v>
      </c>
      <c r="I64" s="37">
        <v>99</v>
      </c>
      <c r="K64" s="11">
        <f>RANK(H64,H$4:H$135,0)</f>
        <v>10</v>
      </c>
      <c r="M64" s="11" t="str">
        <f>B63</f>
        <v xml:space="preserve">SWA Nita Clarkson &amp; Gina Grimwood </v>
      </c>
      <c r="N64" s="38">
        <f>IFERROR(H64+I64,"")</f>
        <v>133.22999999999999</v>
      </c>
    </row>
    <row r="65" spans="1:14" ht="12.75" customHeight="1" x14ac:dyDescent="0.4">
      <c r="A65" s="121">
        <v>2</v>
      </c>
      <c r="B65" s="120" t="str">
        <f>sections!B36</f>
        <v xml:space="preserve">SWW Jessica Clapp &amp; Nicola Burns </v>
      </c>
      <c r="C65" s="39" t="s">
        <v>9</v>
      </c>
      <c r="D65" s="40" t="s">
        <v>7</v>
      </c>
      <c r="E65" s="40" t="s">
        <v>4</v>
      </c>
      <c r="F65" s="39" t="s">
        <v>6</v>
      </c>
      <c r="G65" s="41" t="str">
        <f>IFERROR(VLOOKUP(G63,sections!$H$3:$K$14,4,FALSE),"")</f>
        <v>3-1</v>
      </c>
      <c r="H65" s="42"/>
      <c r="I65" s="43"/>
      <c r="N65" s="38"/>
    </row>
    <row r="66" spans="1:14" ht="12.75" customHeight="1" x14ac:dyDescent="0.6">
      <c r="A66" s="117"/>
      <c r="B66" s="117"/>
      <c r="C66" s="44">
        <f>IFERROR(VLOOKUP(C65,sections!$H$3:$K$14,2,FALSE),"")</f>
        <v>2.5</v>
      </c>
      <c r="D66" s="45">
        <f>IFERROR(VLOOKUP(D65,sections!$H$3:$K$14,2,FALSE),"")</f>
        <v>1.21</v>
      </c>
      <c r="E66" s="45">
        <f>IFERROR(VLOOKUP(E65,sections!$H$3:$K$14,2,FALSE),"")</f>
        <v>8.31</v>
      </c>
      <c r="F66" s="44">
        <f>IFERROR(VLOOKUP(F65,sections!$H$3:$K$14,2,FALSE),"")</f>
        <v>8.1999999999999993</v>
      </c>
      <c r="G66" s="35">
        <f>IFERROR(VLOOKUP(G65,sections!$H$3:$K$14,2,FALSE),"")</f>
        <v>8.1999999999999993</v>
      </c>
      <c r="H66" s="36">
        <f>IF(SUM(C66:G66)&gt;0,SUM(C66:G66),0.1)</f>
        <v>28.419999999999998</v>
      </c>
      <c r="I66" s="37">
        <v>57</v>
      </c>
      <c r="K66" s="11">
        <f>RANK(H66,H$4:H$135,0)</f>
        <v>16</v>
      </c>
      <c r="M66" s="11" t="str">
        <f>B65</f>
        <v xml:space="preserve">SWW Jessica Clapp &amp; Nicola Burns </v>
      </c>
      <c r="N66" s="38">
        <f>IFERROR(H66+I66,"")</f>
        <v>85.42</v>
      </c>
    </row>
    <row r="67" spans="1:14" ht="12.75" customHeight="1" x14ac:dyDescent="0.4">
      <c r="A67" s="121">
        <v>3</v>
      </c>
      <c r="B67" s="120" t="str">
        <f>sections!B37</f>
        <v>MAN Rita Toamau &amp; Heihera Rehu-Brown</v>
      </c>
      <c r="C67" s="40" t="s">
        <v>7</v>
      </c>
      <c r="D67" s="46" t="str">
        <f>IFERROR(VLOOKUP(D65,sections!$H$3:$K$14,4,FALSE),"")</f>
        <v>3-1</v>
      </c>
      <c r="E67" s="39" t="s">
        <v>7</v>
      </c>
      <c r="F67" s="41" t="str">
        <f>IFERROR(VLOOKUP(F63,sections!$H$3:$K$14,4,FALSE),"")</f>
        <v>1-3</v>
      </c>
      <c r="G67" s="39" t="s">
        <v>4</v>
      </c>
      <c r="H67" s="42"/>
      <c r="I67" s="43"/>
      <c r="N67" s="38"/>
    </row>
    <row r="68" spans="1:14" ht="12.75" customHeight="1" x14ac:dyDescent="0.6">
      <c r="A68" s="117"/>
      <c r="B68" s="117"/>
      <c r="C68" s="47">
        <f>IFERROR(VLOOKUP(C67,sections!$H$3:$K$14,2,FALSE),"")</f>
        <v>1.21</v>
      </c>
      <c r="D68" s="47">
        <f>IFERROR(VLOOKUP(D67,sections!$H$3:$K$14,2,FALSE),"")</f>
        <v>8.1999999999999993</v>
      </c>
      <c r="E68" s="48">
        <f>IFERROR(VLOOKUP(E67,sections!$H$3:$K$14,2,FALSE),"")</f>
        <v>1.21</v>
      </c>
      <c r="F68" s="35">
        <f>IFERROR(VLOOKUP(F67,sections!$H$3:$K$14,2,FALSE),"")</f>
        <v>1.21</v>
      </c>
      <c r="G68" s="48">
        <f>IFERROR(VLOOKUP(G67,sections!$H$3:$K$14,2,FALSE),"")</f>
        <v>8.31</v>
      </c>
      <c r="H68" s="36">
        <f>IF(SUM(C68:G68)&gt;0,SUM(C68:G68),0.1)</f>
        <v>20.14</v>
      </c>
      <c r="I68" s="37"/>
      <c r="K68" s="11">
        <f>RANK(H68,H$4:H$135,0)</f>
        <v>30</v>
      </c>
      <c r="M68" s="11" t="str">
        <f>B67</f>
        <v>MAN Rita Toamau &amp; Heihera Rehu-Brown</v>
      </c>
      <c r="N68" s="38">
        <f>IFERROR(H68+I68,"")</f>
        <v>20.14</v>
      </c>
    </row>
    <row r="69" spans="1:14" ht="12.75" customHeight="1" x14ac:dyDescent="0.4">
      <c r="A69" s="121">
        <v>4</v>
      </c>
      <c r="B69" s="120" t="str">
        <f>sections!B38</f>
        <v xml:space="preserve">GERSA Sheryl Robertson &amp; Bella Briely </v>
      </c>
      <c r="C69" s="46" t="str">
        <f>IFERROR(VLOOKUP(C67,sections!$H$3:$K$14,4,FALSE),"")</f>
        <v>3-1</v>
      </c>
      <c r="D69" s="39" t="s">
        <v>5</v>
      </c>
      <c r="E69" s="41" t="str">
        <f>IFERROR(VLOOKUP(E63,sections!$H$3:$K$14,4,FALSE),"")</f>
        <v>0-3</v>
      </c>
      <c r="F69" s="49" t="str">
        <f>IFERROR(VLOOKUP(F65,sections!$H$3:$K$14,4,FALSE),"")</f>
        <v>1-3</v>
      </c>
      <c r="G69" s="40" t="s">
        <v>4</v>
      </c>
      <c r="H69" s="42"/>
      <c r="I69" s="43"/>
      <c r="N69" s="38"/>
    </row>
    <row r="70" spans="1:14" ht="12.75" customHeight="1" x14ac:dyDescent="0.6">
      <c r="A70" s="122"/>
      <c r="B70" s="117"/>
      <c r="C70" s="47">
        <f>IFERROR(VLOOKUP(C69,sections!$H$3:$K$14,2,FALSE),"")</f>
        <v>8.1999999999999993</v>
      </c>
      <c r="D70" s="48">
        <f>IFERROR(VLOOKUP(D69,sections!$H$3:$K$14,2,FALSE),"")</f>
        <v>0</v>
      </c>
      <c r="E70" s="35">
        <f>IFERROR(VLOOKUP(E69,sections!$H$3:$K$14,2,FALSE),"")</f>
        <v>0</v>
      </c>
      <c r="F70" s="48">
        <f>IFERROR(VLOOKUP(F69,sections!$H$3:$K$14,2,FALSE),"")</f>
        <v>1.21</v>
      </c>
      <c r="G70" s="47">
        <f>IFERROR(VLOOKUP(G69,sections!$H$3:$K$14,2,FALSE),"")</f>
        <v>8.31</v>
      </c>
      <c r="H70" s="36">
        <f>IF(SUM(C70:G70)&gt;0,SUM(C70:G70),0.1)</f>
        <v>17.72</v>
      </c>
      <c r="I70" s="37"/>
      <c r="K70" s="11">
        <f>RANK(H70,H$4:H$135,0)</f>
        <v>33</v>
      </c>
      <c r="M70" s="11" t="str">
        <f>B69</f>
        <v xml:space="preserve">GERSA Sheryl Robertson &amp; Bella Briely </v>
      </c>
      <c r="N70" s="38">
        <f>IFERROR(H70+I70,"")</f>
        <v>17.72</v>
      </c>
    </row>
    <row r="71" spans="1:14" ht="12.75" customHeight="1" x14ac:dyDescent="0.4">
      <c r="A71" s="121">
        <v>5</v>
      </c>
      <c r="B71" s="120" t="str">
        <f>sections!B39</f>
        <v xml:space="preserve">BIR Tina Fatuesi &amp; Paula Waterson </v>
      </c>
      <c r="C71" s="49" t="str">
        <f>IFERROR(VLOOKUP(C65,sections!$H$3:$K$14,4,FALSE),"")</f>
        <v>3-2</v>
      </c>
      <c r="D71" s="41" t="str">
        <f>IFERROR(VLOOKUP(D63,sections!$H$3:$K$14,4,FALSE),"")</f>
        <v>0-3</v>
      </c>
      <c r="E71" s="49" t="str">
        <f>IFERROR(VLOOKUP(E67,sections!$H$3:$K$14,4,FALSE),"")</f>
        <v>3-1</v>
      </c>
      <c r="F71" s="40" t="s">
        <v>4</v>
      </c>
      <c r="G71" s="46" t="str">
        <f>IFERROR(VLOOKUP(G69,sections!$H$3:$K$14,4,FALSE),"")</f>
        <v>0-3</v>
      </c>
      <c r="H71" s="42"/>
      <c r="I71" s="43"/>
      <c r="N71" s="38"/>
    </row>
    <row r="72" spans="1:14" ht="12.75" customHeight="1" x14ac:dyDescent="0.6">
      <c r="A72" s="117"/>
      <c r="B72" s="117"/>
      <c r="C72" s="44">
        <f>IFERROR(VLOOKUP(C71,sections!$H$3:$K$14,2,FALSE),"")</f>
        <v>8.1</v>
      </c>
      <c r="D72" s="35">
        <f>IFERROR(VLOOKUP(D71,sections!$H$3:$K$14,2,FALSE),"")</f>
        <v>0</v>
      </c>
      <c r="E72" s="44">
        <f>IFERROR(VLOOKUP(E71,sections!$H$3:$K$14,2,FALSE),"")</f>
        <v>8.1999999999999993</v>
      </c>
      <c r="F72" s="45">
        <f>IFERROR(VLOOKUP(F71,sections!$H$3:$K$14,2,FALSE),"")</f>
        <v>8.31</v>
      </c>
      <c r="G72" s="45">
        <f>IFERROR(VLOOKUP(G71,sections!$H$3:$K$14,2,FALSE),"")</f>
        <v>0</v>
      </c>
      <c r="H72" s="36">
        <f>IF(SUM(C72:G72)&gt;0,SUM(C72:G72),0.1)</f>
        <v>24.61</v>
      </c>
      <c r="I72" s="37">
        <v>57</v>
      </c>
      <c r="K72" s="11">
        <f>RANK(H72,H$4:H$135,0)</f>
        <v>26</v>
      </c>
      <c r="M72" s="11" t="str">
        <f>B71</f>
        <v xml:space="preserve">BIR Tina Fatuesi &amp; Paula Waterson </v>
      </c>
      <c r="N72" s="38">
        <f>IFERROR(H72+I72,"")</f>
        <v>81.61</v>
      </c>
    </row>
    <row r="73" spans="1:14" ht="12.75" customHeight="1" x14ac:dyDescent="0.4">
      <c r="A73" s="121">
        <v>6</v>
      </c>
      <c r="B73" s="120" t="str">
        <f>sections!B40</f>
        <v>PET Adrienne McCarthy &amp; Sherise Whitu</v>
      </c>
      <c r="C73" s="41" t="str">
        <f>IFERROR(VLOOKUP(C63,sections!$H$3:$K$14,4,FALSE),"")</f>
        <v>1-3</v>
      </c>
      <c r="D73" s="49" t="str">
        <f>IFERROR(VLOOKUP(D69,sections!$H$3:$K$14,4,FALSE),"")</f>
        <v>3-0</v>
      </c>
      <c r="E73" s="46" t="str">
        <f>IFERROR(VLOOKUP(E65,sections!$H$3:$K$14,4,FALSE),"")</f>
        <v>0-3</v>
      </c>
      <c r="F73" s="46" t="str">
        <f>IFERROR(VLOOKUP(F71,sections!$H$3:$K$14,4,FALSE),"")</f>
        <v>0-3</v>
      </c>
      <c r="G73" s="49" t="str">
        <f>IFERROR(VLOOKUP(G67,sections!$H$3:$K$14,4,FALSE),"")</f>
        <v>0-3</v>
      </c>
      <c r="H73" s="42"/>
      <c r="I73" s="43"/>
      <c r="N73" s="38"/>
    </row>
    <row r="74" spans="1:14" ht="12.75" customHeight="1" x14ac:dyDescent="0.6">
      <c r="A74" s="117"/>
      <c r="B74" s="117"/>
      <c r="C74" s="35">
        <f>IFERROR(VLOOKUP(C73,sections!$H$3:$K$14,2,FALSE),"")</f>
        <v>1.21</v>
      </c>
      <c r="D74" s="44">
        <f>IFERROR(VLOOKUP(D73,sections!$H$3:$K$14,2,FALSE),"")</f>
        <v>8.31</v>
      </c>
      <c r="E74" s="47">
        <f>IFERROR(VLOOKUP(E73,sections!$H$3:$K$14,2,FALSE),"")</f>
        <v>0</v>
      </c>
      <c r="F74" s="47">
        <f>IFERROR(VLOOKUP(F73,sections!$H$3:$K$14,2,FALSE),"")</f>
        <v>0</v>
      </c>
      <c r="G74" s="44">
        <f>IFERROR(VLOOKUP(G73,sections!$H$3:$K$14,2,FALSE),"")</f>
        <v>0</v>
      </c>
      <c r="H74" s="36">
        <f>IF(SUM(C74:G74)&gt;0,SUM(C74:G74),0.1)</f>
        <v>9.52</v>
      </c>
      <c r="I74" s="37"/>
      <c r="K74" s="11">
        <f>RANK(H74,H$4:H$135,0)</f>
        <v>48</v>
      </c>
      <c r="M74" s="11" t="str">
        <f>B73</f>
        <v>PET Adrienne McCarthy &amp; Sherise Whitu</v>
      </c>
      <c r="N74" s="38">
        <f>IFERROR(H74+I74,"")</f>
        <v>9.52</v>
      </c>
    </row>
    <row r="75" spans="1:14" ht="12.75" customHeight="1" x14ac:dyDescent="0.35">
      <c r="N75" s="38"/>
    </row>
    <row r="76" spans="1:14" ht="12.75" customHeight="1" x14ac:dyDescent="0.75">
      <c r="A76" s="23" t="s">
        <v>207</v>
      </c>
      <c r="B76" s="24"/>
      <c r="C76" s="25"/>
      <c r="D76" s="26"/>
      <c r="E76" s="27"/>
      <c r="F76" s="27"/>
      <c r="G76" s="27"/>
      <c r="H76" s="27"/>
      <c r="I76" s="27"/>
      <c r="N76" s="38"/>
    </row>
    <row r="77" spans="1:14" ht="12.75" customHeight="1" x14ac:dyDescent="0.7">
      <c r="A77" s="25"/>
      <c r="B77" s="29"/>
      <c r="C77" s="50">
        <v>1</v>
      </c>
      <c r="D77" s="50">
        <v>2</v>
      </c>
      <c r="E77" s="50">
        <v>3</v>
      </c>
      <c r="F77" s="50">
        <v>4</v>
      </c>
      <c r="G77" s="50">
        <v>5</v>
      </c>
      <c r="H77" s="31" t="s">
        <v>202</v>
      </c>
      <c r="I77" s="32"/>
      <c r="N77" s="38"/>
    </row>
    <row r="78" spans="1:14" ht="12.75" customHeight="1" x14ac:dyDescent="0.4">
      <c r="A78" s="121">
        <v>1</v>
      </c>
      <c r="B78" s="120" t="str">
        <f>sections!D3</f>
        <v xml:space="preserve">PAT Hazel &amp; Jenny Cook </v>
      </c>
      <c r="C78" s="33" t="s">
        <v>4</v>
      </c>
      <c r="D78" s="33" t="s">
        <v>9</v>
      </c>
      <c r="E78" s="33" t="s">
        <v>8</v>
      </c>
      <c r="F78" s="33" t="s">
        <v>4</v>
      </c>
      <c r="G78" s="33" t="s">
        <v>6</v>
      </c>
      <c r="H78" s="29"/>
      <c r="I78" s="34"/>
      <c r="N78" s="38"/>
    </row>
    <row r="79" spans="1:14" ht="12.75" customHeight="1" x14ac:dyDescent="0.6">
      <c r="A79" s="117"/>
      <c r="B79" s="117"/>
      <c r="C79" s="35">
        <f>IFERROR(VLOOKUP(C78,sections!$H$3:$K$14,2,FALSE),"")</f>
        <v>8.31</v>
      </c>
      <c r="D79" s="35">
        <f>IFERROR(VLOOKUP(D78,sections!$H$3:$K$14,2,FALSE),"")</f>
        <v>2.5</v>
      </c>
      <c r="E79" s="35">
        <f>IFERROR(VLOOKUP(E78,sections!$H$3:$K$14,2,FALSE),"")</f>
        <v>8.1</v>
      </c>
      <c r="F79" s="35">
        <f>IFERROR(VLOOKUP(F78,sections!$H$3:$K$14,2,FALSE),"")</f>
        <v>8.31</v>
      </c>
      <c r="G79" s="35">
        <f>IFERROR(VLOOKUP(G78,sections!$H$3:$K$14,2,FALSE),"")</f>
        <v>8.1999999999999993</v>
      </c>
      <c r="H79" s="36">
        <f>IF(SUM(C79:G79)&gt;0,SUM(C79:G79),0.1)</f>
        <v>35.42</v>
      </c>
      <c r="I79" s="37">
        <v>99</v>
      </c>
      <c r="K79" s="11">
        <f>RANK(H79,H$4:H$135,0)</f>
        <v>7</v>
      </c>
      <c r="M79" s="11" t="str">
        <f>B78</f>
        <v xml:space="preserve">PAT Hazel &amp; Jenny Cook </v>
      </c>
      <c r="N79" s="38">
        <f>IFERROR(H79+I79,"")</f>
        <v>134.42000000000002</v>
      </c>
    </row>
    <row r="80" spans="1:14" ht="12.75" customHeight="1" x14ac:dyDescent="0.4">
      <c r="A80" s="121">
        <v>2</v>
      </c>
      <c r="B80" s="120" t="str">
        <f>sections!D4</f>
        <v>PAP Jasmine Purdon &amp; Kerry Ashbrook</v>
      </c>
      <c r="C80" s="39" t="s">
        <v>7</v>
      </c>
      <c r="D80" s="40" t="s">
        <v>8</v>
      </c>
      <c r="E80" s="40" t="s">
        <v>4</v>
      </c>
      <c r="F80" s="39" t="s">
        <v>6</v>
      </c>
      <c r="G80" s="41" t="str">
        <f>IFERROR(VLOOKUP(G78,sections!$H$3:$K$14,4,FALSE),"")</f>
        <v>1-3</v>
      </c>
      <c r="H80" s="42"/>
      <c r="I80" s="43"/>
      <c r="N80" s="38"/>
    </row>
    <row r="81" spans="1:14" ht="12.75" customHeight="1" x14ac:dyDescent="0.6">
      <c r="A81" s="117"/>
      <c r="B81" s="117"/>
      <c r="C81" s="44">
        <f>IFERROR(VLOOKUP(C80,sections!$H$3:$K$14,2,FALSE),"")</f>
        <v>1.21</v>
      </c>
      <c r="D81" s="45">
        <f>IFERROR(VLOOKUP(D80,sections!$H$3:$K$14,2,FALSE),"")</f>
        <v>8.1</v>
      </c>
      <c r="E81" s="45">
        <f>IFERROR(VLOOKUP(E80,sections!$H$3:$K$14,2,FALSE),"")</f>
        <v>8.31</v>
      </c>
      <c r="F81" s="44">
        <f>IFERROR(VLOOKUP(F80,sections!$H$3:$K$14,2,FALSE),"")</f>
        <v>8.1999999999999993</v>
      </c>
      <c r="G81" s="35">
        <f>IFERROR(VLOOKUP(G80,sections!$H$3:$K$14,2,FALSE),"")</f>
        <v>1.21</v>
      </c>
      <c r="H81" s="36">
        <f>IF(SUM(C81:G81)&gt;0,SUM(C81:G81),0.1)</f>
        <v>27.029999999999998</v>
      </c>
      <c r="I81" s="37">
        <v>57</v>
      </c>
      <c r="K81" s="11">
        <f>RANK(H81,H$4:H$135,0)</f>
        <v>21</v>
      </c>
      <c r="M81" s="11" t="str">
        <f>B80</f>
        <v>PAP Jasmine Purdon &amp; Kerry Ashbrook</v>
      </c>
      <c r="N81" s="38">
        <f>IFERROR(H81+I81,"")</f>
        <v>84.03</v>
      </c>
    </row>
    <row r="82" spans="1:14" ht="12.75" customHeight="1" x14ac:dyDescent="0.4">
      <c r="A82" s="121">
        <v>3</v>
      </c>
      <c r="B82" s="120" t="str">
        <f>sections!D5</f>
        <v xml:space="preserve">GERSA Melissa Heavey &amp; Micheala Langdon </v>
      </c>
      <c r="C82" s="40" t="s">
        <v>6</v>
      </c>
      <c r="D82" s="46" t="str">
        <f>IFERROR(VLOOKUP(D80,sections!$H$3:$K$14,4,FALSE),"")</f>
        <v>2-3</v>
      </c>
      <c r="E82" s="39" t="s">
        <v>8</v>
      </c>
      <c r="F82" s="41" t="str">
        <f>IFERROR(VLOOKUP(F78,sections!$H$3:$K$14,4,FALSE),"")</f>
        <v>0-3</v>
      </c>
      <c r="G82" s="39" t="s">
        <v>8</v>
      </c>
      <c r="H82" s="42"/>
      <c r="I82" s="43"/>
      <c r="N82" s="38"/>
    </row>
    <row r="83" spans="1:14" ht="12.75" customHeight="1" x14ac:dyDescent="0.6">
      <c r="A83" s="117"/>
      <c r="B83" s="117"/>
      <c r="C83" s="47">
        <f>IFERROR(VLOOKUP(C82,sections!$H$3:$K$14,2,FALSE),"")</f>
        <v>8.1999999999999993</v>
      </c>
      <c r="D83" s="47">
        <f>IFERROR(VLOOKUP(D82,sections!$H$3:$K$14,2,FALSE),"")</f>
        <v>2.5</v>
      </c>
      <c r="E83" s="48">
        <f>IFERROR(VLOOKUP(E82,sections!$H$3:$K$14,2,FALSE),"")</f>
        <v>8.1</v>
      </c>
      <c r="F83" s="35">
        <f>IFERROR(VLOOKUP(F82,sections!$H$3:$K$14,2,FALSE),"")</f>
        <v>0</v>
      </c>
      <c r="G83" s="48">
        <f>IFERROR(VLOOKUP(G82,sections!$H$3:$K$14,2,FALSE),"")</f>
        <v>8.1</v>
      </c>
      <c r="H83" s="36">
        <f>IF(SUM(C83:G83)&gt;0,SUM(C83:G83),0.1)</f>
        <v>26.9</v>
      </c>
      <c r="I83" s="37"/>
      <c r="K83" s="11">
        <f>RANK(H83,H$4:H$135,0)</f>
        <v>22</v>
      </c>
      <c r="M83" s="11" t="str">
        <f>B82</f>
        <v xml:space="preserve">GERSA Melissa Heavey &amp; Micheala Langdon </v>
      </c>
      <c r="N83" s="38">
        <f>IFERROR(H83+I83,"")</f>
        <v>26.9</v>
      </c>
    </row>
    <row r="84" spans="1:14" ht="12.75" customHeight="1" x14ac:dyDescent="0.4">
      <c r="A84" s="121">
        <v>4</v>
      </c>
      <c r="B84" s="120" t="str">
        <f>sections!D6</f>
        <v xml:space="preserve">BIR Ludene Paraha &amp; Mem Rapana </v>
      </c>
      <c r="C84" s="46" t="str">
        <f>IFERROR(VLOOKUP(C82,sections!$H$3:$K$14,4,FALSE),"")</f>
        <v>1-3</v>
      </c>
      <c r="D84" s="39" t="s">
        <v>4</v>
      </c>
      <c r="E84" s="41" t="str">
        <f>IFERROR(VLOOKUP(E78,sections!$H$3:$K$14,4,FALSE),"")</f>
        <v>2-3</v>
      </c>
      <c r="F84" s="49" t="str">
        <f>IFERROR(VLOOKUP(F80,sections!$H$3:$K$14,4,FALSE),"")</f>
        <v>1-3</v>
      </c>
      <c r="G84" s="40" t="s">
        <v>5</v>
      </c>
      <c r="H84" s="42"/>
      <c r="I84" s="43"/>
      <c r="N84" s="38"/>
    </row>
    <row r="85" spans="1:14" ht="12.75" customHeight="1" x14ac:dyDescent="0.6">
      <c r="A85" s="122"/>
      <c r="B85" s="117"/>
      <c r="C85" s="47">
        <f>IFERROR(VLOOKUP(C84,sections!$H$3:$K$14,2,FALSE),"")</f>
        <v>1.21</v>
      </c>
      <c r="D85" s="48">
        <f>IFERROR(VLOOKUP(D84,sections!$H$3:$K$14,2,FALSE),"")</f>
        <v>8.31</v>
      </c>
      <c r="E85" s="35">
        <f>IFERROR(VLOOKUP(E84,sections!$H$3:$K$14,2,FALSE),"")</f>
        <v>2.5</v>
      </c>
      <c r="F85" s="48">
        <f>IFERROR(VLOOKUP(F84,sections!$H$3:$K$14,2,FALSE),"")</f>
        <v>1.21</v>
      </c>
      <c r="G85" s="47">
        <f>IFERROR(VLOOKUP(G84,sections!$H$3:$K$14,2,FALSE),"")</f>
        <v>0</v>
      </c>
      <c r="H85" s="36">
        <f>IF(SUM(C85:G85)&gt;0,SUM(C85:G85),0.1)</f>
        <v>13.23</v>
      </c>
      <c r="I85" s="37"/>
      <c r="K85" s="11">
        <f>RANK(H85,H$4:H$135,0)</f>
        <v>40</v>
      </c>
      <c r="M85" s="11" t="str">
        <f>B84</f>
        <v xml:space="preserve">BIR Ludene Paraha &amp; Mem Rapana </v>
      </c>
      <c r="N85" s="38">
        <f>IFERROR(H85+I85,"")</f>
        <v>13.23</v>
      </c>
    </row>
    <row r="86" spans="1:14" ht="12.75" customHeight="1" x14ac:dyDescent="0.4">
      <c r="A86" s="121">
        <v>5</v>
      </c>
      <c r="B86" s="120" t="str">
        <f>sections!D7</f>
        <v xml:space="preserve">HOW Nina Massold &amp; Kirsty Halliday </v>
      </c>
      <c r="C86" s="49" t="str">
        <f>IFERROR(VLOOKUP(C80,sections!$H$3:$K$14,4,FALSE),"")</f>
        <v>3-1</v>
      </c>
      <c r="D86" s="41" t="str">
        <f>IFERROR(VLOOKUP(D78,sections!$H$3:$K$14,4,FALSE),"")</f>
        <v>3-2</v>
      </c>
      <c r="E86" s="49" t="str">
        <f>IFERROR(VLOOKUP(E82,sections!$H$3:$K$14,4,FALSE),"")</f>
        <v>2-3</v>
      </c>
      <c r="F86" s="40" t="s">
        <v>6</v>
      </c>
      <c r="G86" s="46" t="str">
        <f>IFERROR(VLOOKUP(G84,sections!$H$3:$K$14,4,FALSE),"")</f>
        <v>3-0</v>
      </c>
      <c r="H86" s="42"/>
      <c r="I86" s="43"/>
      <c r="N86" s="38"/>
    </row>
    <row r="87" spans="1:14" ht="12.75" customHeight="1" x14ac:dyDescent="0.6">
      <c r="A87" s="117"/>
      <c r="B87" s="117"/>
      <c r="C87" s="44">
        <f>IFERROR(VLOOKUP(C86,sections!$H$3:$K$14,2,FALSE),"")</f>
        <v>8.1999999999999993</v>
      </c>
      <c r="D87" s="35">
        <f>IFERROR(VLOOKUP(D86,sections!$H$3:$K$14,2,FALSE),"")</f>
        <v>8.1</v>
      </c>
      <c r="E87" s="44">
        <f>IFERROR(VLOOKUP(E86,sections!$H$3:$K$14,2,FALSE),"")</f>
        <v>2.5</v>
      </c>
      <c r="F87" s="45">
        <f>IFERROR(VLOOKUP(F86,sections!$H$3:$K$14,2,FALSE),"")</f>
        <v>8.1999999999999993</v>
      </c>
      <c r="G87" s="45">
        <f>IFERROR(VLOOKUP(G86,sections!$H$3:$K$14,2,FALSE),"")</f>
        <v>8.31</v>
      </c>
      <c r="H87" s="36">
        <f>IF(SUM(C87:G87)&gt;0,SUM(C87:G87),0.1)</f>
        <v>35.309999999999995</v>
      </c>
      <c r="I87" s="37">
        <v>57</v>
      </c>
      <c r="K87" s="11">
        <f>RANK(H87,H$4:H$135,0)</f>
        <v>8</v>
      </c>
      <c r="M87" s="11" t="str">
        <f>B86</f>
        <v xml:space="preserve">HOW Nina Massold &amp; Kirsty Halliday </v>
      </c>
      <c r="N87" s="38">
        <f>IFERROR(H87+I87,"")</f>
        <v>92.31</v>
      </c>
    </row>
    <row r="88" spans="1:14" ht="12.75" customHeight="1" x14ac:dyDescent="0.4">
      <c r="A88" s="121">
        <v>6</v>
      </c>
      <c r="B88" s="120" t="str">
        <f>sections!D8</f>
        <v xml:space="preserve">HOR Julieanne Boyce &amp; Robyn Quinn </v>
      </c>
      <c r="C88" s="41" t="str">
        <f>IFERROR(VLOOKUP(C78,sections!$H$3:$K$14,4,FALSE),"")</f>
        <v>0-3</v>
      </c>
      <c r="D88" s="49" t="str">
        <f>IFERROR(VLOOKUP(D84,sections!$H$3:$K$14,4,FALSE),"")</f>
        <v>0-3</v>
      </c>
      <c r="E88" s="46" t="str">
        <f>IFERROR(VLOOKUP(E80,sections!$H$3:$K$14,4,FALSE),"")</f>
        <v>0-3</v>
      </c>
      <c r="F88" s="46" t="str">
        <f>IFERROR(VLOOKUP(F86,sections!$H$3:$K$14,4,FALSE),"")</f>
        <v>1-3</v>
      </c>
      <c r="G88" s="49" t="str">
        <f>IFERROR(VLOOKUP(G82,sections!$H$3:$K$14,4,FALSE),"")</f>
        <v>2-3</v>
      </c>
      <c r="H88" s="42"/>
      <c r="I88" s="43"/>
      <c r="N88" s="38"/>
    </row>
    <row r="89" spans="1:14" ht="12.75" customHeight="1" x14ac:dyDescent="0.6">
      <c r="A89" s="117"/>
      <c r="B89" s="117"/>
      <c r="C89" s="35">
        <f>IFERROR(VLOOKUP(C88,sections!$H$3:$K$14,2,FALSE),"")</f>
        <v>0</v>
      </c>
      <c r="D89" s="44">
        <f>IFERROR(VLOOKUP(D88,sections!$H$3:$K$14,2,FALSE),"")</f>
        <v>0</v>
      </c>
      <c r="E89" s="47">
        <f>IFERROR(VLOOKUP(E88,sections!$H$3:$K$14,2,FALSE),"")</f>
        <v>0</v>
      </c>
      <c r="F89" s="47">
        <f>IFERROR(VLOOKUP(F88,sections!$H$3:$K$14,2,FALSE),"")</f>
        <v>1.21</v>
      </c>
      <c r="G89" s="44">
        <f>IFERROR(VLOOKUP(G88,sections!$H$3:$K$14,2,FALSE),"")</f>
        <v>2.5</v>
      </c>
      <c r="H89" s="36">
        <f>IF(SUM(C89:G89)&gt;0,SUM(C89:G89),0.1)</f>
        <v>3.71</v>
      </c>
      <c r="I89" s="37"/>
      <c r="K89" s="11">
        <f>RANK(H89,H$4:H$135,0)</f>
        <v>52</v>
      </c>
      <c r="M89" s="11" t="str">
        <f>B88</f>
        <v xml:space="preserve">HOR Julieanne Boyce &amp; Robyn Quinn </v>
      </c>
      <c r="N89" s="38">
        <f>IFERROR(H89+I89,"")</f>
        <v>3.71</v>
      </c>
    </row>
    <row r="90" spans="1:14" ht="12.75" customHeight="1" x14ac:dyDescent="0.35">
      <c r="N90" s="38"/>
    </row>
    <row r="91" spans="1:14" ht="12.75" customHeight="1" x14ac:dyDescent="0.75">
      <c r="A91" s="23" t="s">
        <v>208</v>
      </c>
      <c r="B91" s="24"/>
      <c r="C91" s="25"/>
      <c r="D91" s="26"/>
      <c r="E91" s="27"/>
      <c r="F91" s="27"/>
      <c r="G91" s="27"/>
      <c r="H91" s="27"/>
      <c r="I91" s="27"/>
      <c r="N91" s="38"/>
    </row>
    <row r="92" spans="1:14" ht="12.75" customHeight="1" x14ac:dyDescent="0.7">
      <c r="A92" s="25"/>
      <c r="B92" s="29"/>
      <c r="C92" s="50">
        <v>1</v>
      </c>
      <c r="D92" s="50">
        <v>2</v>
      </c>
      <c r="E92" s="50">
        <v>3</v>
      </c>
      <c r="F92" s="50">
        <v>4</v>
      </c>
      <c r="G92" s="50">
        <v>5</v>
      </c>
      <c r="H92" s="31" t="s">
        <v>202</v>
      </c>
      <c r="I92" s="32"/>
      <c r="N92" s="38"/>
    </row>
    <row r="93" spans="1:14" ht="12.75" customHeight="1" x14ac:dyDescent="0.4">
      <c r="A93" s="121">
        <v>1</v>
      </c>
      <c r="B93" s="120" t="str">
        <f>sections!D11</f>
        <v xml:space="preserve">PAP Catriona McLean &amp; Celia Bason </v>
      </c>
      <c r="C93" s="33" t="s">
        <v>6</v>
      </c>
      <c r="D93" s="33" t="s">
        <v>6</v>
      </c>
      <c r="E93" s="33" t="s">
        <v>8</v>
      </c>
      <c r="F93" s="33" t="s">
        <v>6</v>
      </c>
      <c r="G93" s="33" t="s">
        <v>7</v>
      </c>
      <c r="H93" s="29"/>
      <c r="I93" s="34"/>
      <c r="N93" s="38"/>
    </row>
    <row r="94" spans="1:14" ht="12.75" customHeight="1" x14ac:dyDescent="0.6">
      <c r="A94" s="117"/>
      <c r="B94" s="117"/>
      <c r="C94" s="35">
        <f>IFERROR(VLOOKUP(C93,sections!$H$3:$K$14,2,FALSE),"")</f>
        <v>8.1999999999999993</v>
      </c>
      <c r="D94" s="35">
        <f>IFERROR(VLOOKUP(D93,sections!$H$3:$K$14,2,FALSE),"")</f>
        <v>8.1999999999999993</v>
      </c>
      <c r="E94" s="35">
        <f>IFERROR(VLOOKUP(E93,sections!$H$3:$K$14,2,FALSE),"")</f>
        <v>8.1</v>
      </c>
      <c r="F94" s="35">
        <f>IFERROR(VLOOKUP(F93,sections!$H$3:$K$14,2,FALSE),"")</f>
        <v>8.1999999999999993</v>
      </c>
      <c r="G94" s="35">
        <f>IFERROR(VLOOKUP(G93,sections!$H$3:$K$14,2,FALSE),"")</f>
        <v>1.21</v>
      </c>
      <c r="H94" s="36">
        <f>IF(SUM(C94:G94)&gt;0,SUM(C94:G94),0.1)</f>
        <v>33.910000000000004</v>
      </c>
      <c r="I94" s="37">
        <v>57</v>
      </c>
      <c r="K94" s="11">
        <f>RANK(H94,H$4:H$135,0)</f>
        <v>11</v>
      </c>
      <c r="M94" s="11" t="str">
        <f>B93</f>
        <v xml:space="preserve">PAP Catriona McLean &amp; Celia Bason </v>
      </c>
      <c r="N94" s="38">
        <f>IFERROR(H94+I94,"")</f>
        <v>90.91</v>
      </c>
    </row>
    <row r="95" spans="1:14" ht="12.75" customHeight="1" x14ac:dyDescent="0.4">
      <c r="A95" s="121">
        <v>2</v>
      </c>
      <c r="B95" s="120" t="str">
        <f>sections!D12</f>
        <v xml:space="preserve">HOR Sherralee Boyce &amp; Corien Simpson </v>
      </c>
      <c r="C95" s="39" t="s">
        <v>6</v>
      </c>
      <c r="D95" s="40" t="s">
        <v>4</v>
      </c>
      <c r="E95" s="40" t="s">
        <v>4</v>
      </c>
      <c r="F95" s="39" t="s">
        <v>7</v>
      </c>
      <c r="G95" s="41" t="str">
        <f>IFERROR(VLOOKUP(G93,sections!$H$3:$K$14,4,FALSE),"")</f>
        <v>3-1</v>
      </c>
      <c r="H95" s="42"/>
      <c r="I95" s="43"/>
      <c r="N95" s="38"/>
    </row>
    <row r="96" spans="1:14" ht="12.75" customHeight="1" x14ac:dyDescent="0.6">
      <c r="A96" s="117"/>
      <c r="B96" s="117"/>
      <c r="C96" s="44">
        <f>IFERROR(VLOOKUP(C95,sections!$H$3:$K$14,2,FALSE),"")</f>
        <v>8.1999999999999993</v>
      </c>
      <c r="D96" s="45">
        <f>IFERROR(VLOOKUP(D95,sections!$H$3:$K$14,2,FALSE),"")</f>
        <v>8.31</v>
      </c>
      <c r="E96" s="45">
        <f>IFERROR(VLOOKUP(E95,sections!$H$3:$K$14,2,FALSE),"")</f>
        <v>8.31</v>
      </c>
      <c r="F96" s="44">
        <f>IFERROR(VLOOKUP(F95,sections!$H$3:$K$14,2,FALSE),"")</f>
        <v>1.21</v>
      </c>
      <c r="G96" s="35">
        <f>IFERROR(VLOOKUP(G95,sections!$H$3:$K$14,2,FALSE),"")</f>
        <v>8.1999999999999993</v>
      </c>
      <c r="H96" s="36">
        <f>IF(SUM(C96:G96)&gt;0,SUM(C96:G96),0.1)</f>
        <v>34.230000000000004</v>
      </c>
      <c r="I96" s="37">
        <v>57</v>
      </c>
      <c r="K96" s="11">
        <f>RANK(H96,H$4:H$135,0)</f>
        <v>9</v>
      </c>
      <c r="M96" s="11" t="str">
        <f>B95</f>
        <v xml:space="preserve">HOR Sherralee Boyce &amp; Corien Simpson </v>
      </c>
      <c r="N96" s="38">
        <f>IFERROR(H96+I96,"")</f>
        <v>91.23</v>
      </c>
    </row>
    <row r="97" spans="1:14" ht="12.75" customHeight="1" x14ac:dyDescent="0.4">
      <c r="A97" s="121">
        <v>3</v>
      </c>
      <c r="B97" s="120" t="str">
        <f>sections!D13</f>
        <v xml:space="preserve">TGA Annie Mair &amp; Bubs Gray </v>
      </c>
      <c r="C97" s="40" t="s">
        <v>5</v>
      </c>
      <c r="D97" s="46" t="str">
        <f>IFERROR(VLOOKUP(D95,sections!$H$3:$K$14,4,FALSE),"")</f>
        <v>0-3</v>
      </c>
      <c r="E97" s="39" t="s">
        <v>6</v>
      </c>
      <c r="F97" s="41" t="str">
        <f>IFERROR(VLOOKUP(F93,sections!$H$3:$K$14,4,FALSE),"")</f>
        <v>1-3</v>
      </c>
      <c r="G97" s="39" t="s">
        <v>9</v>
      </c>
      <c r="H97" s="42"/>
      <c r="I97" s="43"/>
      <c r="N97" s="38"/>
    </row>
    <row r="98" spans="1:14" ht="12.75" customHeight="1" x14ac:dyDescent="0.6">
      <c r="A98" s="117"/>
      <c r="B98" s="117"/>
      <c r="C98" s="47">
        <f>IFERROR(VLOOKUP(C97,sections!$H$3:$K$14,2,FALSE),"")</f>
        <v>0</v>
      </c>
      <c r="D98" s="47">
        <f>IFERROR(VLOOKUP(D97,sections!$H$3:$K$14,2,FALSE),"")</f>
        <v>0</v>
      </c>
      <c r="E98" s="48">
        <f>IFERROR(VLOOKUP(E97,sections!$H$3:$K$14,2,FALSE),"")</f>
        <v>8.1999999999999993</v>
      </c>
      <c r="F98" s="35">
        <f>IFERROR(VLOOKUP(F97,sections!$H$3:$K$14,2,FALSE),"")</f>
        <v>1.21</v>
      </c>
      <c r="G98" s="48">
        <f>IFERROR(VLOOKUP(G97,sections!$H$3:$K$14,2,FALSE),"")</f>
        <v>2.5</v>
      </c>
      <c r="H98" s="36">
        <f>IF(SUM(C98:G98)&gt;0,SUM(C98:G98),0.1)</f>
        <v>11.91</v>
      </c>
      <c r="I98" s="37"/>
      <c r="K98" s="11">
        <f>RANK(H98,H$4:H$135,0)</f>
        <v>44</v>
      </c>
      <c r="M98" s="11" t="str">
        <f>B97</f>
        <v xml:space="preserve">TGA Annie Mair &amp; Bubs Gray </v>
      </c>
      <c r="N98" s="38">
        <f>IFERROR(H98+I98,"")</f>
        <v>11.91</v>
      </c>
    </row>
    <row r="99" spans="1:14" ht="12.75" customHeight="1" x14ac:dyDescent="0.4">
      <c r="A99" s="121">
        <v>4</v>
      </c>
      <c r="B99" s="120" t="str">
        <f>sections!D14</f>
        <v>PAT Ngahuia Tahi &amp; Ruth Smith</v>
      </c>
      <c r="C99" s="46" t="str">
        <f>IFERROR(VLOOKUP(C97,sections!$H$3:$K$14,4,FALSE),"")</f>
        <v>3-0</v>
      </c>
      <c r="D99" s="39" t="s">
        <v>4</v>
      </c>
      <c r="E99" s="41" t="str">
        <f>IFERROR(VLOOKUP(E93,sections!$H$3:$K$14,4,FALSE),"")</f>
        <v>2-3</v>
      </c>
      <c r="F99" s="49" t="str">
        <f>IFERROR(VLOOKUP(F95,sections!$H$3:$K$14,4,FALSE),"")</f>
        <v>3-1</v>
      </c>
      <c r="G99" s="40" t="s">
        <v>6</v>
      </c>
      <c r="H99" s="42"/>
      <c r="I99" s="43"/>
      <c r="N99" s="38"/>
    </row>
    <row r="100" spans="1:14" ht="12.75" customHeight="1" x14ac:dyDescent="0.6">
      <c r="A100" s="122"/>
      <c r="B100" s="117"/>
      <c r="C100" s="47">
        <f>IFERROR(VLOOKUP(C99,sections!$H$3:$K$14,2,FALSE),"")</f>
        <v>8.31</v>
      </c>
      <c r="D100" s="48">
        <f>IFERROR(VLOOKUP(D99,sections!$H$3:$K$14,2,FALSE),"")</f>
        <v>8.31</v>
      </c>
      <c r="E100" s="35">
        <f>IFERROR(VLOOKUP(E99,sections!$H$3:$K$14,2,FALSE),"")</f>
        <v>2.5</v>
      </c>
      <c r="F100" s="48">
        <f>IFERROR(VLOOKUP(F99,sections!$H$3:$K$14,2,FALSE),"")</f>
        <v>8.1999999999999993</v>
      </c>
      <c r="G100" s="47">
        <f>IFERROR(VLOOKUP(G99,sections!$H$3:$K$14,2,FALSE),"")</f>
        <v>8.1999999999999993</v>
      </c>
      <c r="H100" s="36">
        <f>IF(SUM(C100:G100)&gt;0,SUM(C100:G100),0.1)</f>
        <v>35.519999999999996</v>
      </c>
      <c r="I100" s="37">
        <v>99</v>
      </c>
      <c r="K100" s="11">
        <f>RANK(H100,H$4:H$135,0)</f>
        <v>6</v>
      </c>
      <c r="M100" s="11" t="str">
        <f>B99</f>
        <v>PAT Ngahuia Tahi &amp; Ruth Smith</v>
      </c>
      <c r="N100" s="38">
        <f>IFERROR(H100+I100,"")</f>
        <v>134.51999999999998</v>
      </c>
    </row>
    <row r="101" spans="1:14" ht="12.75" customHeight="1" x14ac:dyDescent="0.4">
      <c r="A101" s="121">
        <v>5</v>
      </c>
      <c r="B101" s="120" t="str">
        <f>sections!D15</f>
        <v xml:space="preserve">MAN GG Tahana &amp; Acushla Potaka </v>
      </c>
      <c r="C101" s="49" t="str">
        <f>IFERROR(VLOOKUP(C95,sections!$H$3:$K$14,4,FALSE),"")</f>
        <v>1-3</v>
      </c>
      <c r="D101" s="41" t="str">
        <f>IFERROR(VLOOKUP(D93,sections!$H$3:$K$14,4,FALSE),"")</f>
        <v>1-3</v>
      </c>
      <c r="E101" s="49" t="str">
        <f>IFERROR(VLOOKUP(E97,sections!$H$3:$K$14,4,FALSE),"")</f>
        <v>1-3</v>
      </c>
      <c r="F101" s="40" t="s">
        <v>7</v>
      </c>
      <c r="G101" s="46" t="str">
        <f>IFERROR(VLOOKUP(G99,sections!$H$3:$K$14,4,FALSE),"")</f>
        <v>1-3</v>
      </c>
      <c r="H101" s="42"/>
      <c r="I101" s="43"/>
      <c r="N101" s="38"/>
    </row>
    <row r="102" spans="1:14" ht="12.75" customHeight="1" x14ac:dyDescent="0.6">
      <c r="A102" s="117"/>
      <c r="B102" s="117"/>
      <c r="C102" s="44">
        <f>IFERROR(VLOOKUP(C101,sections!$H$3:$K$14,2,FALSE),"")</f>
        <v>1.21</v>
      </c>
      <c r="D102" s="35">
        <f>IFERROR(VLOOKUP(D101,sections!$H$3:$K$14,2,FALSE),"")</f>
        <v>1.21</v>
      </c>
      <c r="E102" s="44">
        <f>IFERROR(VLOOKUP(E101,sections!$H$3:$K$14,2,FALSE),"")</f>
        <v>1.21</v>
      </c>
      <c r="F102" s="45">
        <f>IFERROR(VLOOKUP(F101,sections!$H$3:$K$14,2,FALSE),"")</f>
        <v>1.21</v>
      </c>
      <c r="G102" s="45">
        <f>IFERROR(VLOOKUP(G101,sections!$H$3:$K$14,2,FALSE),"")</f>
        <v>1.21</v>
      </c>
      <c r="H102" s="36">
        <f>IF(SUM(C102:G102)&gt;0,SUM(C102:G102),0.1)</f>
        <v>6.05</v>
      </c>
      <c r="I102" s="37"/>
      <c r="K102" s="11">
        <f>RANK(H102,H$4:H$135,0)</f>
        <v>50</v>
      </c>
      <c r="M102" s="11" t="str">
        <f>B101</f>
        <v xml:space="preserve">MAN GG Tahana &amp; Acushla Potaka </v>
      </c>
      <c r="N102" s="38">
        <f>IFERROR(H102+I102,"")</f>
        <v>6.05</v>
      </c>
    </row>
    <row r="103" spans="1:14" ht="12.75" customHeight="1" x14ac:dyDescent="0.4">
      <c r="A103" s="121">
        <v>6</v>
      </c>
      <c r="B103" s="120" t="str">
        <f>sections!D16</f>
        <v xml:space="preserve">WCC Katrina Tahana &amp; Lisa Murphy </v>
      </c>
      <c r="C103" s="41" t="str">
        <f>IFERROR(VLOOKUP(C93,sections!$H$3:$K$14,4,FALSE),"")</f>
        <v>1-3</v>
      </c>
      <c r="D103" s="49" t="str">
        <f>IFERROR(VLOOKUP(D99,sections!$H$3:$K$14,4,FALSE),"")</f>
        <v>0-3</v>
      </c>
      <c r="E103" s="46" t="str">
        <f>IFERROR(VLOOKUP(E95,sections!$H$3:$K$14,4,FALSE),"")</f>
        <v>0-3</v>
      </c>
      <c r="F103" s="46" t="str">
        <f>IFERROR(VLOOKUP(F101,sections!$H$3:$K$14,4,FALSE),"")</f>
        <v>3-1</v>
      </c>
      <c r="G103" s="49" t="str">
        <f>IFERROR(VLOOKUP(G97,sections!$H$3:$K$14,4,FALSE),"")</f>
        <v>3-2</v>
      </c>
      <c r="H103" s="42"/>
      <c r="I103" s="43"/>
      <c r="N103" s="38"/>
    </row>
    <row r="104" spans="1:14" ht="12.75" customHeight="1" x14ac:dyDescent="0.6">
      <c r="A104" s="117"/>
      <c r="B104" s="117"/>
      <c r="C104" s="35">
        <f>IFERROR(VLOOKUP(C103,sections!$H$3:$K$14,2,FALSE),"")</f>
        <v>1.21</v>
      </c>
      <c r="D104" s="44">
        <f>IFERROR(VLOOKUP(D103,sections!$H$3:$K$14,2,FALSE),"")</f>
        <v>0</v>
      </c>
      <c r="E104" s="47">
        <f>IFERROR(VLOOKUP(E103,sections!$H$3:$K$14,2,FALSE),"")</f>
        <v>0</v>
      </c>
      <c r="F104" s="47">
        <f>IFERROR(VLOOKUP(F103,sections!$H$3:$K$14,2,FALSE),"")</f>
        <v>8.1999999999999993</v>
      </c>
      <c r="G104" s="44">
        <f>IFERROR(VLOOKUP(G103,sections!$H$3:$K$14,2,FALSE),"")</f>
        <v>8.1</v>
      </c>
      <c r="H104" s="36">
        <f>IF(SUM(C104:G104)&gt;0,SUM(C104:G104),0.1)</f>
        <v>17.509999999999998</v>
      </c>
      <c r="I104" s="37"/>
      <c r="K104" s="11">
        <f>RANK(H104,H$4:H$135,0)</f>
        <v>34</v>
      </c>
      <c r="M104" s="11" t="str">
        <f>B103</f>
        <v xml:space="preserve">WCC Katrina Tahana &amp; Lisa Murphy </v>
      </c>
      <c r="N104" s="38">
        <f>IFERROR(H104+I104,"")</f>
        <v>17.509999999999998</v>
      </c>
    </row>
    <row r="105" spans="1:14" ht="12.75" customHeight="1" x14ac:dyDescent="0.35">
      <c r="N105" s="38"/>
    </row>
    <row r="106" spans="1:14" ht="12.75" customHeight="1" x14ac:dyDescent="0.75">
      <c r="A106" s="23" t="s">
        <v>209</v>
      </c>
      <c r="B106" s="24"/>
      <c r="C106" s="25"/>
      <c r="D106" s="26"/>
      <c r="E106" s="27"/>
      <c r="F106" s="27"/>
      <c r="G106" s="27"/>
      <c r="H106" s="27"/>
      <c r="I106" s="27"/>
      <c r="N106" s="38"/>
    </row>
    <row r="107" spans="1:14" ht="12.75" customHeight="1" x14ac:dyDescent="0.7">
      <c r="A107" s="25"/>
      <c r="B107" s="29"/>
      <c r="C107" s="50">
        <v>1</v>
      </c>
      <c r="D107" s="50">
        <v>2</v>
      </c>
      <c r="E107" s="50">
        <v>3</v>
      </c>
      <c r="F107" s="50">
        <v>4</v>
      </c>
      <c r="G107" s="50">
        <v>5</v>
      </c>
      <c r="H107" s="31" t="s">
        <v>202</v>
      </c>
      <c r="I107" s="32"/>
      <c r="N107" s="38"/>
    </row>
    <row r="108" spans="1:14" ht="12.75" customHeight="1" x14ac:dyDescent="0.4">
      <c r="A108" s="121">
        <v>1</v>
      </c>
      <c r="B108" s="120" t="str">
        <f>sections!D19</f>
        <v xml:space="preserve">PAT Clare Shanaher &amp; Sweethart Paul-Bennett </v>
      </c>
      <c r="C108" s="33" t="s">
        <v>4</v>
      </c>
      <c r="D108" s="33" t="s">
        <v>4</v>
      </c>
      <c r="E108" s="33" t="s">
        <v>4</v>
      </c>
      <c r="F108" s="33" t="s">
        <v>8</v>
      </c>
      <c r="G108" s="33" t="s">
        <v>6</v>
      </c>
      <c r="H108" s="29"/>
      <c r="I108" s="34"/>
      <c r="N108" s="38"/>
    </row>
    <row r="109" spans="1:14" ht="12.75" customHeight="1" x14ac:dyDescent="0.6">
      <c r="A109" s="117"/>
      <c r="B109" s="117"/>
      <c r="C109" s="35">
        <f>IFERROR(VLOOKUP(C108,sections!$H$3:$K$14,2,FALSE),"")</f>
        <v>8.31</v>
      </c>
      <c r="D109" s="35">
        <f>IFERROR(VLOOKUP(D108,sections!$H$3:$K$14,2,FALSE),"")</f>
        <v>8.31</v>
      </c>
      <c r="E109" s="35">
        <f>IFERROR(VLOOKUP(E108,sections!$H$3:$K$14,2,FALSE),"")</f>
        <v>8.31</v>
      </c>
      <c r="F109" s="35">
        <f>IFERROR(VLOOKUP(F108,sections!$H$3:$K$14,2,FALSE),"")</f>
        <v>8.1</v>
      </c>
      <c r="G109" s="35">
        <f>IFERROR(VLOOKUP(G108,sections!$H$3:$K$14,2,FALSE),"")</f>
        <v>8.1999999999999993</v>
      </c>
      <c r="H109" s="36">
        <f>IF(SUM(C109:G109)&gt;0,SUM(C109:G109),0.1)</f>
        <v>41.230000000000004</v>
      </c>
      <c r="I109" s="37">
        <v>99</v>
      </c>
      <c r="K109" s="11">
        <f>RANK(H109,H$4:H$135,0)</f>
        <v>3</v>
      </c>
      <c r="M109" s="11" t="str">
        <f>B108</f>
        <v xml:space="preserve">PAT Clare Shanaher &amp; Sweethart Paul-Bennett </v>
      </c>
      <c r="N109" s="38">
        <f>IFERROR(H109+I109,"")</f>
        <v>140.23000000000002</v>
      </c>
    </row>
    <row r="110" spans="1:14" ht="12.75" customHeight="1" x14ac:dyDescent="0.4">
      <c r="A110" s="121">
        <v>2</v>
      </c>
      <c r="B110" s="120" t="str">
        <f>sections!D20</f>
        <v xml:space="preserve">TGA Maureen Woods &amp; Suzanne Hart </v>
      </c>
      <c r="C110" s="39" t="s">
        <v>4</v>
      </c>
      <c r="D110" s="40" t="s">
        <v>8</v>
      </c>
      <c r="E110" s="40" t="s">
        <v>7</v>
      </c>
      <c r="F110" s="39" t="s">
        <v>6</v>
      </c>
      <c r="G110" s="41" t="str">
        <f>IFERROR(VLOOKUP(G108,sections!$H$3:$K$14,4,FALSE),"")</f>
        <v>1-3</v>
      </c>
      <c r="H110" s="42"/>
      <c r="I110" s="43"/>
      <c r="N110" s="38"/>
    </row>
    <row r="111" spans="1:14" ht="12.75" customHeight="1" x14ac:dyDescent="0.6">
      <c r="A111" s="117"/>
      <c r="B111" s="117"/>
      <c r="C111" s="44">
        <f>IFERROR(VLOOKUP(C110,sections!$H$3:$K$14,2,FALSE),"")</f>
        <v>8.31</v>
      </c>
      <c r="D111" s="45">
        <f>IFERROR(VLOOKUP(D110,sections!$H$3:$K$14,2,FALSE),"")</f>
        <v>8.1</v>
      </c>
      <c r="E111" s="45">
        <f>IFERROR(VLOOKUP(E110,sections!$H$3:$K$14,2,FALSE),"")</f>
        <v>1.21</v>
      </c>
      <c r="F111" s="44">
        <v>8.1999999999999993</v>
      </c>
      <c r="G111" s="35">
        <f>IFERROR(VLOOKUP(G110,sections!$H$3:$K$14,2,FALSE),"")</f>
        <v>1.21</v>
      </c>
      <c r="H111" s="36">
        <f>IF(SUM(C111:G111)&gt;0,SUM(C111:G111),0.1)</f>
        <v>27.03</v>
      </c>
      <c r="I111" s="37">
        <v>57</v>
      </c>
      <c r="K111" s="11">
        <f>RANK(H111,H$4:H$135,0)</f>
        <v>19</v>
      </c>
      <c r="M111" s="11" t="str">
        <f>B110</f>
        <v xml:space="preserve">TGA Maureen Woods &amp; Suzanne Hart </v>
      </c>
      <c r="N111" s="38">
        <f>IFERROR(H111+I111,"")</f>
        <v>84.03</v>
      </c>
    </row>
    <row r="112" spans="1:14" ht="12.75" customHeight="1" x14ac:dyDescent="0.4">
      <c r="A112" s="121">
        <v>3</v>
      </c>
      <c r="B112" s="120" t="str">
        <f>sections!D21</f>
        <v xml:space="preserve">GERSA Shannon Otene &amp; Janine Clifford </v>
      </c>
      <c r="C112" s="40" t="s">
        <v>6</v>
      </c>
      <c r="D112" s="46" t="str">
        <f>IFERROR(VLOOKUP(D110,sections!$H$3:$K$14,4,FALSE),"")</f>
        <v>2-3</v>
      </c>
      <c r="E112" s="39" t="s">
        <v>4</v>
      </c>
      <c r="F112" s="41" t="str">
        <f>IFERROR(VLOOKUP(F108,sections!$H$3:$K$14,4,FALSE),"")</f>
        <v>2-3</v>
      </c>
      <c r="G112" s="39" t="s">
        <v>4</v>
      </c>
      <c r="H112" s="42"/>
      <c r="I112" s="43"/>
      <c r="N112" s="38"/>
    </row>
    <row r="113" spans="1:14" ht="12.75" customHeight="1" x14ac:dyDescent="0.6">
      <c r="A113" s="117"/>
      <c r="B113" s="117"/>
      <c r="C113" s="47">
        <f>IFERROR(VLOOKUP(C112,sections!$H$3:$K$14,2,FALSE),"")</f>
        <v>8.1999999999999993</v>
      </c>
      <c r="D113" s="47">
        <f>IFERROR(VLOOKUP(D112,sections!$H$3:$K$14,2,FALSE),"")</f>
        <v>2.5</v>
      </c>
      <c r="E113" s="48">
        <f>IFERROR(VLOOKUP(E112,sections!$H$3:$K$14,2,FALSE),"")</f>
        <v>8.31</v>
      </c>
      <c r="F113" s="35">
        <f>IFERROR(VLOOKUP(F112,sections!$H$3:$K$14,2,FALSE),"")</f>
        <v>2.5</v>
      </c>
      <c r="G113" s="48">
        <f>IFERROR(VLOOKUP(G112,sections!$H$3:$K$14,2,FALSE),"")</f>
        <v>8.31</v>
      </c>
      <c r="H113" s="36">
        <f>IF(SUM(C113:G113)&gt;0,SUM(C113:G113),0.1)</f>
        <v>29.82</v>
      </c>
      <c r="I113" s="37">
        <v>57</v>
      </c>
      <c r="K113" s="11">
        <f>RANK(H113,H$4:H$135,0)</f>
        <v>14</v>
      </c>
      <c r="M113" s="11" t="str">
        <f>B112</f>
        <v xml:space="preserve">GERSA Shannon Otene &amp; Janine Clifford </v>
      </c>
      <c r="N113" s="38">
        <f>IFERROR(H113+I113,"")</f>
        <v>86.82</v>
      </c>
    </row>
    <row r="114" spans="1:14" ht="12.75" customHeight="1" x14ac:dyDescent="0.4">
      <c r="A114" s="121">
        <v>4</v>
      </c>
      <c r="B114" s="120" t="str">
        <f>sections!D22</f>
        <v xml:space="preserve">HOR Margo Kingi &amp; Corrina Davis </v>
      </c>
      <c r="C114" s="46" t="str">
        <f>IFERROR(VLOOKUP(C112,sections!$H$3:$K$14,4,FALSE),"")</f>
        <v>1-3</v>
      </c>
      <c r="D114" s="39" t="s">
        <v>8</v>
      </c>
      <c r="E114" s="41" t="str">
        <f>IFERROR(VLOOKUP(E108,sections!$H$3:$K$14,4,FALSE),"")</f>
        <v>0-3</v>
      </c>
      <c r="F114" s="51">
        <v>45660</v>
      </c>
      <c r="G114" s="40" t="s">
        <v>5</v>
      </c>
      <c r="H114" s="42"/>
      <c r="I114" s="43"/>
      <c r="N114" s="38"/>
    </row>
    <row r="115" spans="1:14" ht="12.75" customHeight="1" x14ac:dyDescent="0.6">
      <c r="A115" s="122"/>
      <c r="B115" s="117"/>
      <c r="C115" s="47">
        <f>IFERROR(VLOOKUP(C114,sections!$H$3:$K$14,2,FALSE),"")</f>
        <v>1.21</v>
      </c>
      <c r="D115" s="48">
        <f>IFERROR(VLOOKUP(D114,sections!$H$3:$K$14,2,FALSE),"")</f>
        <v>8.1</v>
      </c>
      <c r="E115" s="35">
        <f>IFERROR(VLOOKUP(E114,sections!$H$3:$K$14,2,FALSE),"")</f>
        <v>0</v>
      </c>
      <c r="F115" s="48" t="s">
        <v>210</v>
      </c>
      <c r="G115" s="47">
        <f>IFERROR(VLOOKUP(G114,sections!$H$3:$K$14,2,FALSE),"")</f>
        <v>0</v>
      </c>
      <c r="H115" s="36">
        <f>IF(SUM(C115:G115)&gt;0,SUM(C115:G115),0.1)</f>
        <v>9.3099999999999987</v>
      </c>
      <c r="I115" s="37"/>
      <c r="K115" s="11">
        <f>RANK(H115,H$4:H$135,0)</f>
        <v>49</v>
      </c>
      <c r="M115" s="11" t="str">
        <f>B114</f>
        <v xml:space="preserve">HOR Margo Kingi &amp; Corrina Davis </v>
      </c>
      <c r="N115" s="38">
        <f>IFERROR(H115+I115,"")</f>
        <v>9.3099999999999987</v>
      </c>
    </row>
    <row r="116" spans="1:14" ht="12.75" customHeight="1" x14ac:dyDescent="0.4">
      <c r="A116" s="121">
        <v>5</v>
      </c>
      <c r="B116" s="120" t="str">
        <f>sections!D23</f>
        <v xml:space="preserve">ONE Rachel Mason &amp; Liz Morunga </v>
      </c>
      <c r="C116" s="49" t="str">
        <f>IFERROR(VLOOKUP(C110,sections!$H$3:$K$14,4,FALSE),"")</f>
        <v>0-3</v>
      </c>
      <c r="D116" s="41" t="str">
        <f>IFERROR(VLOOKUP(D108,sections!$H$3:$K$14,4,FALSE),"")</f>
        <v>0-3</v>
      </c>
      <c r="E116" s="49" t="str">
        <f>IFERROR(VLOOKUP(E112,sections!$H$3:$K$14,4,FALSE),"")</f>
        <v>0-3</v>
      </c>
      <c r="F116" s="40" t="s">
        <v>6</v>
      </c>
      <c r="G116" s="46" t="str">
        <f>IFERROR(VLOOKUP(G114,sections!$H$3:$K$14,4,FALSE),"")</f>
        <v>3-0</v>
      </c>
      <c r="H116" s="42"/>
      <c r="I116" s="43"/>
      <c r="N116" s="38"/>
    </row>
    <row r="117" spans="1:14" ht="12.75" customHeight="1" x14ac:dyDescent="0.6">
      <c r="A117" s="117"/>
      <c r="B117" s="117"/>
      <c r="C117" s="44">
        <f>IFERROR(VLOOKUP(C116,sections!$H$3:$K$14,2,FALSE),"")</f>
        <v>0</v>
      </c>
      <c r="D117" s="35">
        <f>IFERROR(VLOOKUP(D116,sections!$H$3:$K$14,2,FALSE),"")</f>
        <v>0</v>
      </c>
      <c r="E117" s="44">
        <f>IFERROR(VLOOKUP(E116,sections!$H$3:$K$14,2,FALSE),"")</f>
        <v>0</v>
      </c>
      <c r="F117" s="45">
        <f>IFERROR(VLOOKUP(F116,sections!$H$3:$K$14,2,FALSE),"")</f>
        <v>8.1999999999999993</v>
      </c>
      <c r="G117" s="45">
        <f>IFERROR(VLOOKUP(G116,sections!$H$3:$K$14,2,FALSE),"")</f>
        <v>8.31</v>
      </c>
      <c r="H117" s="36">
        <f>IF(SUM(C117:G117)&gt;0,SUM(C117:G117),0.1)</f>
        <v>16.509999999999998</v>
      </c>
      <c r="I117" s="37"/>
      <c r="K117" s="11">
        <f>RANK(H117,H$4:H$135,0)</f>
        <v>36</v>
      </c>
      <c r="M117" s="11" t="str">
        <f>B116</f>
        <v xml:space="preserve">ONE Rachel Mason &amp; Liz Morunga </v>
      </c>
      <c r="N117" s="38">
        <f>IFERROR(H117+I117,"")</f>
        <v>16.509999999999998</v>
      </c>
    </row>
    <row r="118" spans="1:14" ht="12.75" customHeight="1" x14ac:dyDescent="0.4">
      <c r="A118" s="121">
        <v>6</v>
      </c>
      <c r="B118" s="120" t="str">
        <f>sections!D24</f>
        <v>SWA Michelle Macdonald &amp; Alicia Philburn</v>
      </c>
      <c r="C118" s="41" t="str">
        <f>IFERROR(VLOOKUP(C108,sections!$H$3:$K$14,4,FALSE),"")</f>
        <v>0-3</v>
      </c>
      <c r="D118" s="49" t="str">
        <f>IFERROR(VLOOKUP(D114,sections!$H$3:$K$14,4,FALSE),"")</f>
        <v>2-3</v>
      </c>
      <c r="E118" s="46" t="str">
        <f>IFERROR(VLOOKUP(E110,sections!$H$3:$K$14,4,FALSE),"")</f>
        <v>3-1</v>
      </c>
      <c r="F118" s="46" t="str">
        <f>IFERROR(VLOOKUP(F116,sections!$H$3:$K$14,4,FALSE),"")</f>
        <v>1-3</v>
      </c>
      <c r="G118" s="49" t="str">
        <f>IFERROR(VLOOKUP(G112,sections!$H$3:$K$14,4,FALSE),"")</f>
        <v>0-3</v>
      </c>
      <c r="H118" s="42"/>
      <c r="I118" s="43"/>
      <c r="N118" s="38"/>
    </row>
    <row r="119" spans="1:14" ht="12.75" customHeight="1" x14ac:dyDescent="0.6">
      <c r="A119" s="117"/>
      <c r="B119" s="117"/>
      <c r="C119" s="35">
        <f>IFERROR(VLOOKUP(C118,sections!$H$3:$K$14,2,FALSE),"")</f>
        <v>0</v>
      </c>
      <c r="D119" s="44">
        <f>IFERROR(VLOOKUP(D118,sections!$H$3:$K$14,2,FALSE),"")</f>
        <v>2.5</v>
      </c>
      <c r="E119" s="47">
        <f>IFERROR(VLOOKUP(E118,sections!$H$3:$K$14,2,FALSE),"")</f>
        <v>8.1999999999999993</v>
      </c>
      <c r="F119" s="47">
        <f>IFERROR(VLOOKUP(F118,sections!$H$3:$K$14,2,FALSE),"")</f>
        <v>1.21</v>
      </c>
      <c r="G119" s="44">
        <f>IFERROR(VLOOKUP(G118,sections!$H$3:$K$14,2,FALSE),"")</f>
        <v>0</v>
      </c>
      <c r="H119" s="36">
        <f>IF(SUM(C119:G119)&gt;0,SUM(C119:G119),0.1)</f>
        <v>11.91</v>
      </c>
      <c r="I119" s="37"/>
      <c r="K119" s="11">
        <f>RANK(H119,H$4:H$135,0)</f>
        <v>44</v>
      </c>
      <c r="M119" s="11" t="str">
        <f>B118</f>
        <v>SWA Michelle Macdonald &amp; Alicia Philburn</v>
      </c>
      <c r="N119" s="38">
        <f>IFERROR(H119+I119,"")</f>
        <v>11.91</v>
      </c>
    </row>
    <row r="120" spans="1:14" ht="12.75" customHeight="1" x14ac:dyDescent="0.35">
      <c r="N120" s="38"/>
    </row>
    <row r="121" spans="1:14" ht="12.75" customHeight="1" x14ac:dyDescent="0.75">
      <c r="A121" s="23" t="s">
        <v>211</v>
      </c>
      <c r="B121" s="24"/>
      <c r="C121" s="25"/>
      <c r="D121" s="26"/>
      <c r="E121" s="27"/>
      <c r="F121" s="27"/>
      <c r="G121" s="27"/>
      <c r="H121" s="27"/>
      <c r="I121" s="27"/>
      <c r="N121" s="38"/>
    </row>
    <row r="122" spans="1:14" ht="12.75" customHeight="1" x14ac:dyDescent="0.7">
      <c r="A122" s="25"/>
      <c r="B122" s="29"/>
      <c r="C122" s="50">
        <v>1</v>
      </c>
      <c r="D122" s="50">
        <v>2</v>
      </c>
      <c r="E122" s="50">
        <v>3</v>
      </c>
      <c r="F122" s="50">
        <v>4</v>
      </c>
      <c r="G122" s="50">
        <v>5</v>
      </c>
      <c r="H122" s="31" t="s">
        <v>202</v>
      </c>
      <c r="I122" s="32"/>
      <c r="N122" s="38"/>
    </row>
    <row r="123" spans="1:14" ht="12.75" customHeight="1" x14ac:dyDescent="0.4">
      <c r="A123" s="121">
        <v>1</v>
      </c>
      <c r="B123" s="120" t="str">
        <f>sections!D27</f>
        <v xml:space="preserve">NPL Agnes Kimura &amp; Zarrie Wood </v>
      </c>
      <c r="C123" s="52"/>
      <c r="D123" s="33" t="s">
        <v>5</v>
      </c>
      <c r="E123" s="33" t="s">
        <v>4</v>
      </c>
      <c r="F123" s="33" t="s">
        <v>4</v>
      </c>
      <c r="G123" s="33" t="s">
        <v>6</v>
      </c>
      <c r="H123" s="43"/>
      <c r="I123" s="34"/>
      <c r="N123" s="38"/>
    </row>
    <row r="124" spans="1:14" ht="12.75" customHeight="1" x14ac:dyDescent="0.6">
      <c r="A124" s="117"/>
      <c r="B124" s="117"/>
      <c r="C124" s="53" t="str">
        <f>IFERROR(VLOOKUP(C123,sections!$H$3:$K$14,2,FALSE),"")</f>
        <v/>
      </c>
      <c r="D124" s="35">
        <f>IFERROR(VLOOKUP(D123,sections!$H$3:$K$14,2,FALSE),"")</f>
        <v>0</v>
      </c>
      <c r="E124" s="35">
        <f>IFERROR(VLOOKUP(E123,sections!$H$3:$K$14,2,FALSE),"")</f>
        <v>8.31</v>
      </c>
      <c r="F124" s="35">
        <f>IFERROR(VLOOKUP(F123,sections!$H$3:$K$14,2,FALSE),"")</f>
        <v>8.31</v>
      </c>
      <c r="G124" s="35">
        <f>IFERROR(VLOOKUP(G123,sections!$H$3:$K$14,2,FALSE),"")</f>
        <v>8.1999999999999993</v>
      </c>
      <c r="H124" s="54">
        <f>IF(SUM(C124:G124)&gt;0,SUM(C124:G124)/0.8,0.1)</f>
        <v>31.024999999999999</v>
      </c>
      <c r="I124" s="37">
        <v>57</v>
      </c>
      <c r="K124" s="11">
        <f>RANK(H124,H$4:H$135,0)</f>
        <v>13</v>
      </c>
      <c r="M124" s="11" t="str">
        <f>B123</f>
        <v xml:space="preserve">NPL Agnes Kimura &amp; Zarrie Wood </v>
      </c>
      <c r="N124" s="38">
        <f>IFERROR(H124+I124,"")</f>
        <v>88.025000000000006</v>
      </c>
    </row>
    <row r="125" spans="1:14" ht="12.75" customHeight="1" x14ac:dyDescent="0.4">
      <c r="A125" s="121">
        <v>2</v>
      </c>
      <c r="B125" s="120" t="str">
        <f>sections!D28</f>
        <v xml:space="preserve">HOR Letitia Jackson &amp; Maxine Soal </v>
      </c>
      <c r="C125" s="39" t="s">
        <v>6</v>
      </c>
      <c r="D125" s="40" t="s">
        <v>7</v>
      </c>
      <c r="E125" s="52"/>
      <c r="F125" s="39" t="s">
        <v>9</v>
      </c>
      <c r="G125" s="41" t="str">
        <f>IFERROR(VLOOKUP(G123,sections!$H$3:$K$14,4,FALSE),"")</f>
        <v>1-3</v>
      </c>
      <c r="H125" s="55"/>
      <c r="I125" s="43"/>
      <c r="N125" s="38"/>
    </row>
    <row r="126" spans="1:14" ht="12.75" customHeight="1" x14ac:dyDescent="0.6">
      <c r="A126" s="117"/>
      <c r="B126" s="117"/>
      <c r="C126" s="44">
        <f>IFERROR(VLOOKUP(C125,sections!$H$3:$K$14,2,FALSE),"")</f>
        <v>8.1999999999999993</v>
      </c>
      <c r="D126" s="45">
        <f>IFERROR(VLOOKUP(D125,sections!$H$3:$K$14,2,FALSE),"")</f>
        <v>1.21</v>
      </c>
      <c r="E126" s="56" t="str">
        <f>IFERROR(VLOOKUP(E125,sections!$H$3:$K$14,2,FALSE),"")</f>
        <v/>
      </c>
      <c r="F126" s="44">
        <f>IFERROR(VLOOKUP(F125,sections!$H$3:$K$14,2,FALSE),"")</f>
        <v>2.5</v>
      </c>
      <c r="G126" s="35">
        <f>IFERROR(VLOOKUP(G125,sections!$H$3:$K$14,2,FALSE),"")</f>
        <v>1.21</v>
      </c>
      <c r="H126" s="36">
        <f>IF(SUM(C126:G126)&gt;0,SUM(C126:G126)/0.8,0.1)</f>
        <v>16.399999999999999</v>
      </c>
      <c r="I126" s="37"/>
      <c r="K126" s="11">
        <f>RANK(H126,H$4:H$135,0)</f>
        <v>38</v>
      </c>
      <c r="M126" s="11" t="str">
        <f>B125</f>
        <v xml:space="preserve">HOR Letitia Jackson &amp; Maxine Soal </v>
      </c>
      <c r="N126" s="38">
        <f>IFERROR(H126+I126,"")</f>
        <v>16.399999999999999</v>
      </c>
    </row>
    <row r="127" spans="1:14" ht="12.75" customHeight="1" x14ac:dyDescent="0.4">
      <c r="A127" s="121">
        <v>3</v>
      </c>
      <c r="B127" s="120" t="str">
        <f>sections!D29</f>
        <v xml:space="preserve">GERSA Katrina Tito &amp; Leeanne Stowers </v>
      </c>
      <c r="C127" s="40" t="s">
        <v>4</v>
      </c>
      <c r="D127" s="46" t="str">
        <f>IFERROR(VLOOKUP(D125,sections!$H$3:$K$14,4,FALSE),"")</f>
        <v>3-1</v>
      </c>
      <c r="E127" s="39" t="s">
        <v>7</v>
      </c>
      <c r="F127" s="41" t="str">
        <f>IFERROR(VLOOKUP(F123,sections!$H$3:$K$14,4,FALSE),"")</f>
        <v>0-3</v>
      </c>
      <c r="G127" s="52"/>
      <c r="H127" s="42"/>
      <c r="I127" s="43"/>
      <c r="N127" s="38"/>
    </row>
    <row r="128" spans="1:14" ht="12.75" customHeight="1" x14ac:dyDescent="0.6">
      <c r="A128" s="117"/>
      <c r="B128" s="117"/>
      <c r="C128" s="47">
        <f>IFERROR(VLOOKUP(C127,sections!$H$3:$K$14,2,FALSE),"")</f>
        <v>8.31</v>
      </c>
      <c r="D128" s="47">
        <f>IFERROR(VLOOKUP(D127,sections!$H$3:$K$14,2,FALSE),"")</f>
        <v>8.1999999999999993</v>
      </c>
      <c r="E128" s="48">
        <f>IFERROR(VLOOKUP(E127,sections!$H$3:$K$14,2,FALSE),"")</f>
        <v>1.21</v>
      </c>
      <c r="F128" s="35">
        <f>IFERROR(VLOOKUP(F127,sections!$H$3:$K$14,2,FALSE),"")</f>
        <v>0</v>
      </c>
      <c r="G128" s="56"/>
      <c r="H128" s="36">
        <f>IF(SUM(C128:G128)&gt;0,SUM(C128:G128)/0.8,0.1)</f>
        <v>22.15</v>
      </c>
      <c r="I128" s="37">
        <v>57</v>
      </c>
      <c r="K128" s="11">
        <f>RANK(H128,H$4:H$135,0)</f>
        <v>28</v>
      </c>
      <c r="M128" s="11" t="str">
        <f>B127</f>
        <v xml:space="preserve">GERSA Katrina Tito &amp; Leeanne Stowers </v>
      </c>
      <c r="N128" s="38">
        <f>IFERROR(H128+I128,"")</f>
        <v>79.150000000000006</v>
      </c>
    </row>
    <row r="129" spans="1:18" ht="12.75" customHeight="1" x14ac:dyDescent="0.4">
      <c r="A129" s="121">
        <v>4</v>
      </c>
      <c r="B129" s="120" t="str">
        <f>sections!D30</f>
        <v xml:space="preserve">OTA Tina Bartlett &amp; Natasha Taufalele </v>
      </c>
      <c r="C129" s="46" t="str">
        <f>IFERROR(VLOOKUP(C127,sections!$H$3:$K$14,4,FALSE),"")</f>
        <v>0-3</v>
      </c>
      <c r="D129" s="52"/>
      <c r="E129" s="41" t="str">
        <f>IFERROR(VLOOKUP(E123,sections!$H$3:$K$14,4,FALSE),"")</f>
        <v>0-3</v>
      </c>
      <c r="F129" s="49" t="str">
        <f>IFERROR(VLOOKUP(F125,sections!$H$3:$K$14,4,FALSE),"")</f>
        <v>3-2</v>
      </c>
      <c r="G129" s="40" t="s">
        <v>7</v>
      </c>
      <c r="H129" s="42"/>
      <c r="I129" s="43"/>
      <c r="N129" s="38"/>
    </row>
    <row r="130" spans="1:18" ht="12.75" customHeight="1" x14ac:dyDescent="0.6">
      <c r="A130" s="122"/>
      <c r="B130" s="117"/>
      <c r="C130" s="47">
        <f>IFERROR(VLOOKUP(C129,sections!$H$3:$K$14,2,FALSE),"")</f>
        <v>0</v>
      </c>
      <c r="D130" s="56" t="str">
        <f>IFERROR(VLOOKUP(D129,sections!$H$3:$K$14,2,FALSE),"")</f>
        <v/>
      </c>
      <c r="E130" s="35">
        <f>IFERROR(VLOOKUP(E129,sections!$H$3:$K$14,2,FALSE),"")</f>
        <v>0</v>
      </c>
      <c r="F130" s="48">
        <f>IFERROR(VLOOKUP(F129,sections!$H$3:$K$14,2,FALSE),"")</f>
        <v>8.1</v>
      </c>
      <c r="G130" s="47">
        <f>IFERROR(VLOOKUP(G129,sections!$H$3:$K$14,2,FALSE),"")</f>
        <v>1.21</v>
      </c>
      <c r="H130" s="36">
        <f>IF(SUM(C130:G130)&gt;0,SUM(C130:G130)/0.8,0.1)</f>
        <v>11.637499999999998</v>
      </c>
      <c r="I130" s="37"/>
      <c r="K130" s="11">
        <f>RANK(H130,H$4:H$135,0)</f>
        <v>47</v>
      </c>
      <c r="M130" s="11" t="str">
        <f>B129</f>
        <v xml:space="preserve">OTA Tina Bartlett &amp; Natasha Taufalele </v>
      </c>
      <c r="N130" s="38">
        <f>IFERROR(H130+I130,"")</f>
        <v>11.637499999999998</v>
      </c>
    </row>
    <row r="131" spans="1:18" ht="12.75" customHeight="1" x14ac:dyDescent="0.4">
      <c r="A131" s="121">
        <v>5</v>
      </c>
      <c r="B131" s="120" t="str">
        <f>sections!D31</f>
        <v>PAT Emma &amp; Sharon Wikaira-King</v>
      </c>
      <c r="C131" s="49" t="str">
        <f>IFERROR(VLOOKUP(C125,sections!$H$3:$K$14,4,FALSE),"")</f>
        <v>1-3</v>
      </c>
      <c r="D131" s="41" t="str">
        <f>IFERROR(VLOOKUP(D123,sections!$H$3:$K$14,4,FALSE),"")</f>
        <v>3-0</v>
      </c>
      <c r="E131" s="49" t="str">
        <f>IFERROR(VLOOKUP(E127,sections!$H$3:$K$14,4,FALSE),"")</f>
        <v>3-1</v>
      </c>
      <c r="F131" s="52"/>
      <c r="G131" s="46" t="str">
        <f>IFERROR(VLOOKUP(G129,sections!$H$3:$K$14,4,FALSE),"")</f>
        <v>3-1</v>
      </c>
      <c r="H131" s="42"/>
      <c r="I131" s="43"/>
      <c r="N131" s="38"/>
    </row>
    <row r="132" spans="1:18" ht="12.75" customHeight="1" x14ac:dyDescent="0.6">
      <c r="A132" s="117"/>
      <c r="B132" s="117"/>
      <c r="C132" s="44">
        <f>IFERROR(VLOOKUP(C131,sections!$H$3:$K$14,2,FALSE),"")</f>
        <v>1.21</v>
      </c>
      <c r="D132" s="35">
        <f>IFERROR(VLOOKUP(D131,sections!$H$3:$K$14,2,FALSE),"")</f>
        <v>8.31</v>
      </c>
      <c r="E132" s="44">
        <f>IFERROR(VLOOKUP(E131,sections!$H$3:$K$14,2,FALSE),"")</f>
        <v>8.1999999999999993</v>
      </c>
      <c r="F132" s="56" t="str">
        <f>IFERROR(VLOOKUP(F131,sections!$H$3:$K$14,2,FALSE),"")</f>
        <v/>
      </c>
      <c r="G132" s="45">
        <f>IFERROR(VLOOKUP(G131,sections!$H$3:$K$14,2,FALSE),"")</f>
        <v>8.1999999999999993</v>
      </c>
      <c r="H132" s="36">
        <f>IF(SUM(C132:G132)&gt;0,SUM(C132:G132)/0.8,0.1)</f>
        <v>32.4</v>
      </c>
      <c r="I132" s="37">
        <v>99</v>
      </c>
      <c r="K132" s="11">
        <f>RANK(H132,H$4:H$135,0)</f>
        <v>12</v>
      </c>
      <c r="M132" s="11" t="str">
        <f>B131</f>
        <v>PAT Emma &amp; Sharon Wikaira-King</v>
      </c>
      <c r="N132" s="38">
        <f>IFERROR(H132+I132,"")</f>
        <v>131.4</v>
      </c>
    </row>
    <row r="133" spans="1:18" ht="12.75" customHeight="1" x14ac:dyDescent="0.4">
      <c r="A133" s="121">
        <v>6</v>
      </c>
      <c r="B133" s="120" t="str">
        <f>sections!D32</f>
        <v xml:space="preserve">BYE </v>
      </c>
      <c r="C133" s="57" t="str">
        <f>IFERROR(VLOOKUP(C123,sections!$H$3:$K$14,4,FALSE),"")</f>
        <v/>
      </c>
      <c r="D133" s="57" t="str">
        <f>IFERROR(VLOOKUP(D129,sections!$H$3:$K$14,4,FALSE),"")</f>
        <v/>
      </c>
      <c r="E133" s="57" t="str">
        <f>IFERROR(VLOOKUP(E125,sections!$H$3:$K$14,4,FALSE),"")</f>
        <v/>
      </c>
      <c r="F133" s="57" t="str">
        <f>IFERROR(VLOOKUP(F131,sections!$H$3:$K$14,4,FALSE),"")</f>
        <v/>
      </c>
      <c r="G133" s="57" t="str">
        <f>IFERROR(VLOOKUP(G127,sections!$H$3:$K$14,4,FALSE),"")</f>
        <v/>
      </c>
      <c r="H133" s="42"/>
      <c r="I133" s="43"/>
      <c r="N133" s="38"/>
    </row>
    <row r="134" spans="1:18" ht="12.75" customHeight="1" x14ac:dyDescent="0.6">
      <c r="A134" s="117"/>
      <c r="B134" s="117"/>
      <c r="C134" s="53" t="str">
        <f>IFERROR(VLOOKUP(C133,sections!$H$3:$K$14,2,FALSE),"")</f>
        <v/>
      </c>
      <c r="D134" s="53" t="str">
        <f>IFERROR(VLOOKUP(D133,sections!$H$3:$K$14,2,FALSE),"")</f>
        <v/>
      </c>
      <c r="E134" s="53" t="str">
        <f>IFERROR(VLOOKUP(E133,sections!$H$3:$K$14,2,FALSE),"")</f>
        <v/>
      </c>
      <c r="F134" s="53" t="str">
        <f>IFERROR(VLOOKUP(F133,sections!$H$3:$K$14,2,FALSE),"")</f>
        <v/>
      </c>
      <c r="G134" s="53" t="str">
        <f>IFERROR(VLOOKUP(G133,sections!$H$3:$K$14,2,FALSE),"")</f>
        <v/>
      </c>
      <c r="H134" s="36">
        <f>-1</f>
        <v>-1</v>
      </c>
      <c r="I134" s="37"/>
      <c r="K134" s="11">
        <f>RANK(H134,H$4:H$135,0)</f>
        <v>54</v>
      </c>
      <c r="M134" s="11" t="str">
        <f>B133</f>
        <v xml:space="preserve">BYE </v>
      </c>
      <c r="N134" s="38">
        <f>IFERROR(H134+I134,"")</f>
        <v>-1</v>
      </c>
    </row>
    <row r="135" spans="1:18" ht="12.75" customHeight="1" x14ac:dyDescent="0.35">
      <c r="N135" s="38"/>
    </row>
    <row r="136" spans="1:18" ht="12.75" customHeight="1" x14ac:dyDescent="0.35"/>
    <row r="137" spans="1:18" ht="12.75" customHeight="1" x14ac:dyDescent="0.35"/>
    <row r="138" spans="1:18" ht="12.75" customHeight="1" x14ac:dyDescent="0.35">
      <c r="M138" s="38"/>
      <c r="N138" s="38"/>
      <c r="O138" s="38"/>
      <c r="P138" s="38"/>
      <c r="Q138" s="38"/>
      <c r="R138" s="38"/>
    </row>
    <row r="139" spans="1:18" ht="12.75" customHeight="1" x14ac:dyDescent="0.4">
      <c r="C139" s="52"/>
      <c r="D139" s="33"/>
      <c r="E139" s="33"/>
      <c r="F139" s="33"/>
      <c r="G139" s="33"/>
      <c r="H139" s="43"/>
      <c r="M139" s="38"/>
      <c r="N139" s="38"/>
      <c r="O139" s="38"/>
      <c r="P139" s="38"/>
      <c r="Q139" s="38"/>
      <c r="R139" s="38"/>
    </row>
    <row r="140" spans="1:18" ht="12.75" customHeight="1" x14ac:dyDescent="0.6">
      <c r="C140" s="53" t="str">
        <f>IFERROR(VLOOKUP(C139,sections!$H$3:$K$14,2,FALSE),"")</f>
        <v/>
      </c>
      <c r="D140" s="35" t="str">
        <f>IFERROR(VLOOKUP(D139,sections!$H$3:$K$14,2,FALSE),"")</f>
        <v/>
      </c>
      <c r="E140" s="35" t="str">
        <f>IFERROR(VLOOKUP(E139,sections!$H$3:$K$14,2,FALSE),"")</f>
        <v/>
      </c>
      <c r="F140" s="35" t="str">
        <f>IFERROR(VLOOKUP(F139,sections!$H$3:$K$14,2,FALSE),"")</f>
        <v/>
      </c>
      <c r="G140" s="35" t="str">
        <f>IFERROR(VLOOKUP(G139,sections!$H$3:$K$14,2,FALSE),"")</f>
        <v/>
      </c>
      <c r="H140" s="54">
        <f>IF(SUM(C140:G140)&gt;0,SUM(C140:G140)/0.8,0.1)</f>
        <v>0.1</v>
      </c>
      <c r="K140" s="123" t="s">
        <v>212</v>
      </c>
      <c r="L140" s="124"/>
      <c r="M140" s="38"/>
      <c r="N140" s="38"/>
      <c r="O140" s="38"/>
      <c r="P140" s="38"/>
      <c r="Q140" s="38"/>
      <c r="R140" s="38"/>
    </row>
    <row r="141" spans="1:18" ht="12.75" customHeight="1" x14ac:dyDescent="0.4">
      <c r="C141" s="39"/>
      <c r="D141" s="40"/>
      <c r="E141" s="52"/>
      <c r="F141" s="39"/>
      <c r="G141" s="41" t="str">
        <f>IFERROR(VLOOKUP(G139,sections!$H$3:$K$14,4,FALSE),"")</f>
        <v/>
      </c>
      <c r="H141" s="55"/>
      <c r="K141" s="124"/>
      <c r="L141" s="124"/>
      <c r="M141" s="38"/>
      <c r="N141" s="38"/>
      <c r="O141" s="38"/>
      <c r="P141" s="38"/>
      <c r="Q141" s="38"/>
      <c r="R141" s="38"/>
    </row>
    <row r="142" spans="1:18" ht="12.75" customHeight="1" x14ac:dyDescent="0.6">
      <c r="C142" s="44" t="str">
        <f>IFERROR(VLOOKUP(C141,sections!$H$3:$K$14,2,FALSE),"")</f>
        <v/>
      </c>
      <c r="D142" s="45" t="str">
        <f>IFERROR(VLOOKUP(D141,sections!$H$3:$K$14,2,FALSE),"")</f>
        <v/>
      </c>
      <c r="E142" s="56" t="str">
        <f>IFERROR(VLOOKUP(E141,sections!$H$3:$K$14,2,FALSE),"")</f>
        <v/>
      </c>
      <c r="F142" s="44" t="str">
        <f>IFERROR(VLOOKUP(F141,sections!$H$3:$K$14,2,FALSE),"")</f>
        <v/>
      </c>
      <c r="G142" s="35" t="str">
        <f>IFERROR(VLOOKUP(G141,sections!$H$3:$K$14,2,FALSE),"")</f>
        <v/>
      </c>
      <c r="H142" s="36">
        <f>IF(SUM(C142:G142)&gt;0,SUM(C142:G142)/0.8,0.1)</f>
        <v>0.1</v>
      </c>
      <c r="K142" s="124"/>
      <c r="L142" s="124"/>
      <c r="M142" s="38"/>
      <c r="N142" s="38"/>
      <c r="O142" s="38"/>
      <c r="P142" s="38"/>
      <c r="Q142" s="38"/>
      <c r="R142" s="38"/>
    </row>
    <row r="143" spans="1:18" ht="12.75" customHeight="1" x14ac:dyDescent="0.4">
      <c r="C143" s="40"/>
      <c r="D143" s="46" t="str">
        <f>IFERROR(VLOOKUP(D141,sections!$H$3:$K$14,4,FALSE),"")</f>
        <v/>
      </c>
      <c r="E143" s="39"/>
      <c r="F143" s="41" t="str">
        <f>IFERROR(VLOOKUP(F139,sections!$H$3:$K$14,4,FALSE),"")</f>
        <v/>
      </c>
      <c r="G143" s="52"/>
      <c r="H143" s="42"/>
      <c r="K143" s="124"/>
      <c r="L143" s="124"/>
      <c r="M143" s="38"/>
      <c r="N143" s="38"/>
      <c r="O143" s="38"/>
      <c r="P143" s="38"/>
      <c r="Q143" s="38"/>
      <c r="R143" s="38"/>
    </row>
    <row r="144" spans="1:18" ht="12.75" customHeight="1" x14ac:dyDescent="0.6">
      <c r="C144" s="47" t="str">
        <f>IFERROR(VLOOKUP(C143,sections!$H$3:$K$14,2,FALSE),"")</f>
        <v/>
      </c>
      <c r="D144" s="47" t="str">
        <f>IFERROR(VLOOKUP(D143,sections!$H$3:$K$14,2,FALSE),"")</f>
        <v/>
      </c>
      <c r="E144" s="48" t="str">
        <f>IFERROR(VLOOKUP(E143,sections!$H$3:$K$14,2,FALSE),"")</f>
        <v/>
      </c>
      <c r="F144" s="35" t="str">
        <f>IFERROR(VLOOKUP(F143,sections!$H$3:$K$14,2,FALSE),"")</f>
        <v/>
      </c>
      <c r="G144" s="56" t="str">
        <f>IFERROR(VLOOKUP(G143,sections!$H$3:$K$14,2,FALSE),"")</f>
        <v/>
      </c>
      <c r="H144" s="36">
        <f>IF(SUM(C144:G144)&gt;0,SUM(C144:G144)/0.8,0.1)</f>
        <v>0.1</v>
      </c>
      <c r="K144" s="124"/>
      <c r="L144" s="124"/>
    </row>
    <row r="145" spans="3:18" ht="12.75" customHeight="1" x14ac:dyDescent="0.4">
      <c r="C145" s="46" t="str">
        <f>IFERROR(VLOOKUP(C143,sections!$H$3:$K$14,4,FALSE),"")</f>
        <v/>
      </c>
      <c r="D145" s="52"/>
      <c r="E145" s="41" t="str">
        <f>IFERROR(VLOOKUP(E139,sections!$H$3:$K$14,4,FALSE),"")</f>
        <v/>
      </c>
      <c r="F145" s="49" t="str">
        <f>IFERROR(VLOOKUP(F141,sections!$H$3:$K$14,4,FALSE),"")</f>
        <v/>
      </c>
      <c r="G145" s="40"/>
      <c r="H145" s="42"/>
      <c r="K145" s="124"/>
      <c r="L145" s="124"/>
      <c r="M145" s="38"/>
      <c r="N145" s="38"/>
      <c r="O145" s="38"/>
      <c r="P145" s="38"/>
      <c r="Q145" s="38"/>
      <c r="R145" s="38"/>
    </row>
    <row r="146" spans="3:18" ht="12.75" customHeight="1" x14ac:dyDescent="0.6">
      <c r="C146" s="47" t="str">
        <f>IFERROR(VLOOKUP(C145,sections!$H$3:$K$14,2,FALSE),"")</f>
        <v/>
      </c>
      <c r="D146" s="56" t="str">
        <f>IFERROR(VLOOKUP(D145,sections!$H$3:$K$14,2,FALSE),"")</f>
        <v/>
      </c>
      <c r="E146" s="35" t="str">
        <f>IFERROR(VLOOKUP(E145,sections!$H$3:$K$14,2,FALSE),"")</f>
        <v/>
      </c>
      <c r="F146" s="48" t="str">
        <f>IFERROR(VLOOKUP(F145,sections!$H$3:$K$14,2,FALSE),"")</f>
        <v/>
      </c>
      <c r="G146" s="47" t="str">
        <f>IFERROR(VLOOKUP(G145,sections!$H$3:$K$14,2,FALSE),"")</f>
        <v/>
      </c>
      <c r="H146" s="36">
        <f>IF(SUM(C146:G146)&gt;0,SUM(C146:G146)/0.8,0.1)</f>
        <v>0.1</v>
      </c>
      <c r="M146" s="38"/>
      <c r="N146" s="38"/>
      <c r="O146" s="38"/>
      <c r="P146" s="38"/>
      <c r="Q146" s="38"/>
      <c r="R146" s="38"/>
    </row>
    <row r="147" spans="3:18" ht="12.75" customHeight="1" x14ac:dyDescent="0.4">
      <c r="C147" s="49" t="str">
        <f>IFERROR(VLOOKUP(C141,sections!$H$3:$K$14,4,FALSE),"")</f>
        <v/>
      </c>
      <c r="D147" s="41" t="str">
        <f>IFERROR(VLOOKUP(D139,sections!$H$3:$K$14,4,FALSE),"")</f>
        <v/>
      </c>
      <c r="E147" s="49" t="str">
        <f>IFERROR(VLOOKUP(E143,sections!$H$3:$K$14,4,FALSE),"")</f>
        <v/>
      </c>
      <c r="F147" s="52"/>
      <c r="G147" s="46" t="str">
        <f>IFERROR(VLOOKUP(G145,sections!$H$3:$K$14,4,FALSE),"")</f>
        <v/>
      </c>
      <c r="H147" s="42"/>
      <c r="M147" s="38"/>
      <c r="N147" s="38"/>
      <c r="O147" s="38"/>
      <c r="P147" s="38"/>
      <c r="Q147" s="38"/>
      <c r="R147" s="38"/>
    </row>
    <row r="148" spans="3:18" ht="12.75" customHeight="1" x14ac:dyDescent="0.6">
      <c r="C148" s="44" t="str">
        <f>IFERROR(VLOOKUP(C147,sections!$H$3:$K$14,2,FALSE),"")</f>
        <v/>
      </c>
      <c r="D148" s="35" t="str">
        <f>IFERROR(VLOOKUP(D147,sections!$H$3:$K$14,2,FALSE),"")</f>
        <v/>
      </c>
      <c r="E148" s="44" t="str">
        <f>IFERROR(VLOOKUP(E147,sections!$H$3:$K$14,2,FALSE),"")</f>
        <v/>
      </c>
      <c r="F148" s="56" t="str">
        <f>IFERROR(VLOOKUP(F147,sections!$H$3:$K$14,2,FALSE),"")</f>
        <v/>
      </c>
      <c r="G148" s="45" t="str">
        <f>IFERROR(VLOOKUP(G147,sections!$H$3:$K$14,2,FALSE),"")</f>
        <v/>
      </c>
      <c r="H148" s="36">
        <f>IF(SUM(C148:G148)&gt;0,SUM(C148:G148)/0.8,0.1)</f>
        <v>0.1</v>
      </c>
      <c r="M148" s="38"/>
      <c r="N148" s="38"/>
      <c r="O148" s="38"/>
      <c r="P148" s="38"/>
      <c r="Q148" s="38"/>
      <c r="R148" s="38"/>
    </row>
    <row r="149" spans="3:18" ht="12.75" customHeight="1" x14ac:dyDescent="0.4">
      <c r="C149" s="57" t="str">
        <f>IFERROR(VLOOKUP(C139,sections!$H$3:$K$14,4,FALSE),"")</f>
        <v/>
      </c>
      <c r="D149" s="57" t="str">
        <f>IFERROR(VLOOKUP(D145,sections!$H$3:$K$14,4,FALSE),"")</f>
        <v/>
      </c>
      <c r="E149" s="57" t="str">
        <f>IFERROR(VLOOKUP(E141,sections!$H$3:$K$14,4,FALSE),"")</f>
        <v/>
      </c>
      <c r="F149" s="57" t="str">
        <f>IFERROR(VLOOKUP(F147,sections!$H$3:$K$14,4,FALSE),"")</f>
        <v/>
      </c>
      <c r="G149" s="57" t="str">
        <f>IFERROR(VLOOKUP(G143,sections!$H$3:$K$14,4,FALSE),"")</f>
        <v/>
      </c>
      <c r="H149" s="42"/>
      <c r="M149" s="38"/>
      <c r="N149" s="38"/>
      <c r="O149" s="38"/>
      <c r="P149" s="38"/>
      <c r="Q149" s="38"/>
      <c r="R149" s="38"/>
    </row>
    <row r="150" spans="3:18" ht="12.75" customHeight="1" x14ac:dyDescent="0.6">
      <c r="C150" s="53" t="str">
        <f>IFERROR(VLOOKUP(C149,sections!$H$3:$K$14,2,FALSE),"")</f>
        <v/>
      </c>
      <c r="D150" s="53" t="str">
        <f>IFERROR(VLOOKUP(D149,sections!$H$3:$K$14,2,FALSE),"")</f>
        <v/>
      </c>
      <c r="E150" s="53" t="str">
        <f>IFERROR(VLOOKUP(E149,sections!$H$3:$K$14,2,FALSE),"")</f>
        <v/>
      </c>
      <c r="F150" s="53" t="str">
        <f>IFERROR(VLOOKUP(F149,sections!$H$3:$K$14,2,FALSE),"")</f>
        <v/>
      </c>
      <c r="G150" s="53" t="str">
        <f>IFERROR(VLOOKUP(G149,sections!$H$3:$K$14,2,FALSE),"")</f>
        <v/>
      </c>
      <c r="H150" s="36">
        <f>-1</f>
        <v>-1</v>
      </c>
      <c r="M150" s="38"/>
      <c r="N150" s="38"/>
      <c r="O150" s="38"/>
      <c r="P150" s="38"/>
      <c r="Q150" s="38"/>
      <c r="R150" s="38"/>
    </row>
    <row r="151" spans="3:18" ht="12.75" customHeight="1" x14ac:dyDescent="0.35"/>
    <row r="152" spans="3:18" ht="12.75" customHeight="1" x14ac:dyDescent="0.35">
      <c r="M152" s="38"/>
      <c r="N152" s="38"/>
      <c r="O152" s="38"/>
      <c r="P152" s="38"/>
      <c r="Q152" s="38"/>
      <c r="R152" s="38"/>
    </row>
    <row r="153" spans="3:18" ht="12.75" customHeight="1" x14ac:dyDescent="0.35">
      <c r="M153" s="38"/>
      <c r="N153" s="38"/>
      <c r="O153" s="38"/>
      <c r="P153" s="38"/>
      <c r="Q153" s="38"/>
      <c r="R153" s="38"/>
    </row>
    <row r="154" spans="3:18" ht="12.75" customHeight="1" x14ac:dyDescent="0.35">
      <c r="M154" s="38"/>
      <c r="N154" s="38"/>
      <c r="O154" s="38"/>
      <c r="P154" s="38"/>
      <c r="Q154" s="38"/>
      <c r="R154" s="38"/>
    </row>
    <row r="155" spans="3:18" ht="12.75" customHeight="1" x14ac:dyDescent="0.35">
      <c r="M155" s="38"/>
      <c r="N155" s="38"/>
      <c r="O155" s="38"/>
      <c r="P155" s="38"/>
      <c r="Q155" s="38"/>
      <c r="R155" s="38"/>
    </row>
    <row r="156" spans="3:18" ht="12.75" customHeight="1" x14ac:dyDescent="0.35">
      <c r="M156" s="38"/>
      <c r="N156" s="38"/>
      <c r="O156" s="38"/>
      <c r="P156" s="38"/>
      <c r="Q156" s="38"/>
      <c r="R156" s="38"/>
    </row>
    <row r="157" spans="3:18" ht="12.75" customHeight="1" x14ac:dyDescent="0.35">
      <c r="M157" s="38"/>
      <c r="N157" s="38"/>
      <c r="O157" s="38"/>
      <c r="P157" s="38"/>
      <c r="Q157" s="38"/>
      <c r="R157" s="38"/>
    </row>
    <row r="158" spans="3:18" ht="12.75" customHeight="1" x14ac:dyDescent="0.35"/>
    <row r="159" spans="3:18" ht="12.75" customHeight="1" x14ac:dyDescent="0.35">
      <c r="M159" s="38"/>
      <c r="N159" s="38"/>
      <c r="O159" s="38"/>
      <c r="P159" s="38"/>
      <c r="Q159" s="38"/>
      <c r="R159" s="38"/>
    </row>
    <row r="160" spans="3:18" ht="12.75" customHeight="1" x14ac:dyDescent="0.35">
      <c r="M160" s="38"/>
      <c r="N160" s="38"/>
      <c r="O160" s="38"/>
      <c r="P160" s="38"/>
      <c r="Q160" s="38"/>
      <c r="R160" s="38"/>
    </row>
    <row r="161" spans="13:18" ht="12.75" customHeight="1" x14ac:dyDescent="0.35">
      <c r="M161" s="38"/>
      <c r="N161" s="38"/>
      <c r="O161" s="38"/>
      <c r="P161" s="38"/>
      <c r="Q161" s="38"/>
      <c r="R161" s="38"/>
    </row>
    <row r="162" spans="13:18" ht="12.75" customHeight="1" x14ac:dyDescent="0.35">
      <c r="M162" s="38"/>
      <c r="N162" s="38"/>
      <c r="O162" s="38"/>
      <c r="P162" s="38"/>
      <c r="Q162" s="38"/>
      <c r="R162" s="38"/>
    </row>
    <row r="163" spans="13:18" ht="12.75" customHeight="1" x14ac:dyDescent="0.35">
      <c r="M163" s="38"/>
      <c r="N163" s="38"/>
      <c r="O163" s="38"/>
      <c r="P163" s="38"/>
      <c r="Q163" s="38"/>
      <c r="R163" s="38"/>
    </row>
    <row r="164" spans="13:18" ht="12.75" customHeight="1" x14ac:dyDescent="0.35">
      <c r="M164" s="38"/>
      <c r="N164" s="38"/>
      <c r="O164" s="38"/>
      <c r="P164" s="38"/>
      <c r="Q164" s="38"/>
      <c r="R164" s="38"/>
    </row>
    <row r="165" spans="13:18" ht="12.75" customHeight="1" x14ac:dyDescent="0.35"/>
    <row r="166" spans="13:18" ht="12.75" customHeight="1" x14ac:dyDescent="0.35">
      <c r="M166" s="38"/>
      <c r="N166" s="38"/>
      <c r="O166" s="38"/>
      <c r="P166" s="38"/>
      <c r="Q166" s="38"/>
      <c r="R166" s="38"/>
    </row>
    <row r="167" spans="13:18" ht="12.75" customHeight="1" x14ac:dyDescent="0.35">
      <c r="M167" s="38"/>
      <c r="N167" s="38"/>
      <c r="O167" s="38"/>
      <c r="P167" s="38"/>
      <c r="Q167" s="38"/>
      <c r="R167" s="38"/>
    </row>
    <row r="168" spans="13:18" ht="12.75" customHeight="1" x14ac:dyDescent="0.35">
      <c r="M168" s="38"/>
      <c r="N168" s="38"/>
      <c r="O168" s="38"/>
      <c r="P168" s="38"/>
      <c r="Q168" s="38"/>
      <c r="R168" s="38"/>
    </row>
    <row r="169" spans="13:18" ht="12.75" customHeight="1" x14ac:dyDescent="0.35">
      <c r="M169" s="38"/>
      <c r="N169" s="38"/>
      <c r="O169" s="38"/>
      <c r="P169" s="38"/>
      <c r="Q169" s="38"/>
      <c r="R169" s="38"/>
    </row>
    <row r="170" spans="13:18" ht="12.75" customHeight="1" x14ac:dyDescent="0.35">
      <c r="M170" s="38"/>
      <c r="N170" s="38"/>
      <c r="O170" s="38"/>
      <c r="P170" s="38"/>
      <c r="Q170" s="38"/>
      <c r="R170" s="38"/>
    </row>
    <row r="171" spans="13:18" ht="12.75" customHeight="1" x14ac:dyDescent="0.35">
      <c r="M171" s="38"/>
      <c r="N171" s="38"/>
      <c r="O171" s="38"/>
      <c r="P171" s="38"/>
      <c r="Q171" s="38"/>
      <c r="R171" s="38"/>
    </row>
    <row r="172" spans="13:18" ht="12.75" customHeight="1" x14ac:dyDescent="0.35"/>
    <row r="173" spans="13:18" ht="12.75" customHeight="1" x14ac:dyDescent="0.35">
      <c r="M173" s="38"/>
      <c r="N173" s="38"/>
      <c r="O173" s="38"/>
      <c r="P173" s="38"/>
      <c r="Q173" s="38"/>
      <c r="R173" s="38"/>
    </row>
    <row r="174" spans="13:18" ht="12.75" customHeight="1" x14ac:dyDescent="0.35">
      <c r="M174" s="38"/>
      <c r="N174" s="38"/>
      <c r="O174" s="38"/>
      <c r="P174" s="38"/>
      <c r="Q174" s="38"/>
      <c r="R174" s="38"/>
    </row>
    <row r="175" spans="13:18" ht="12.75" customHeight="1" x14ac:dyDescent="0.35">
      <c r="M175" s="38"/>
      <c r="N175" s="38"/>
      <c r="O175" s="38"/>
      <c r="P175" s="38"/>
      <c r="Q175" s="38"/>
      <c r="R175" s="38"/>
    </row>
    <row r="176" spans="13:18" ht="12.75" customHeight="1" x14ac:dyDescent="0.35">
      <c r="M176" s="38"/>
      <c r="N176" s="38"/>
      <c r="O176" s="38"/>
      <c r="P176" s="38"/>
      <c r="Q176" s="38"/>
      <c r="R176" s="38"/>
    </row>
    <row r="177" spans="13:18" ht="12.75" customHeight="1" x14ac:dyDescent="0.35">
      <c r="M177" s="38"/>
      <c r="N177" s="38"/>
      <c r="O177" s="38"/>
      <c r="P177" s="38"/>
      <c r="Q177" s="38"/>
      <c r="R177" s="38"/>
    </row>
    <row r="178" spans="13:18" ht="12.75" customHeight="1" x14ac:dyDescent="0.35">
      <c r="M178" s="38"/>
      <c r="N178" s="38"/>
      <c r="O178" s="38"/>
      <c r="P178" s="38"/>
      <c r="Q178" s="38"/>
      <c r="R178" s="38"/>
    </row>
    <row r="179" spans="13:18" ht="12.75" customHeight="1" x14ac:dyDescent="0.35"/>
    <row r="180" spans="13:18" ht="12.75" customHeight="1" x14ac:dyDescent="0.35">
      <c r="M180" s="38"/>
      <c r="N180" s="38"/>
      <c r="O180" s="38"/>
      <c r="P180" s="38"/>
      <c r="Q180" s="38"/>
      <c r="R180" s="38"/>
    </row>
    <row r="181" spans="13:18" ht="12.75" customHeight="1" x14ac:dyDescent="0.35">
      <c r="M181" s="38"/>
      <c r="N181" s="38"/>
      <c r="O181" s="38"/>
      <c r="P181" s="38"/>
      <c r="Q181" s="38"/>
      <c r="R181" s="38"/>
    </row>
    <row r="182" spans="13:18" ht="12.75" customHeight="1" x14ac:dyDescent="0.35">
      <c r="M182" s="38"/>
      <c r="N182" s="38"/>
      <c r="O182" s="38"/>
      <c r="P182" s="38"/>
      <c r="Q182" s="38"/>
      <c r="R182" s="38"/>
    </row>
    <row r="183" spans="13:18" ht="12.75" customHeight="1" x14ac:dyDescent="0.35">
      <c r="M183" s="38"/>
      <c r="N183" s="38"/>
      <c r="O183" s="38"/>
      <c r="P183" s="38"/>
      <c r="Q183" s="38"/>
      <c r="R183" s="38"/>
    </row>
    <row r="184" spans="13:18" ht="12.75" customHeight="1" x14ac:dyDescent="0.35">
      <c r="M184" s="38"/>
      <c r="N184" s="38"/>
      <c r="O184" s="38"/>
      <c r="P184" s="38"/>
      <c r="Q184" s="38"/>
      <c r="R184" s="38"/>
    </row>
    <row r="185" spans="13:18" ht="12.75" customHeight="1" x14ac:dyDescent="0.35">
      <c r="M185" s="38"/>
      <c r="N185" s="38"/>
      <c r="O185" s="38"/>
      <c r="P185" s="38"/>
      <c r="Q185" s="38"/>
      <c r="R185" s="38"/>
    </row>
    <row r="186" spans="13:18" ht="12.75" customHeight="1" x14ac:dyDescent="0.35"/>
    <row r="187" spans="13:18" ht="12.75" customHeight="1" x14ac:dyDescent="0.35">
      <c r="M187" s="38"/>
      <c r="N187" s="38"/>
      <c r="O187" s="38"/>
      <c r="P187" s="38"/>
      <c r="Q187" s="38"/>
      <c r="R187" s="38"/>
    </row>
    <row r="188" spans="13:18" ht="12.75" customHeight="1" x14ac:dyDescent="0.35">
      <c r="M188" s="38"/>
      <c r="N188" s="38"/>
      <c r="O188" s="38"/>
      <c r="P188" s="38"/>
      <c r="Q188" s="38"/>
      <c r="R188" s="38"/>
    </row>
    <row r="189" spans="13:18" ht="12.75" customHeight="1" x14ac:dyDescent="0.35">
      <c r="M189" s="38"/>
      <c r="N189" s="38"/>
      <c r="O189" s="38"/>
      <c r="P189" s="38"/>
      <c r="Q189" s="38"/>
      <c r="R189" s="38"/>
    </row>
    <row r="190" spans="13:18" ht="12.75" customHeight="1" x14ac:dyDescent="0.35">
      <c r="M190" s="38"/>
      <c r="N190" s="38"/>
      <c r="O190" s="38"/>
      <c r="P190" s="38"/>
      <c r="Q190" s="38"/>
      <c r="R190" s="38"/>
    </row>
    <row r="191" spans="13:18" ht="12.75" customHeight="1" x14ac:dyDescent="0.35">
      <c r="M191" s="38"/>
      <c r="N191" s="38"/>
      <c r="O191" s="38"/>
      <c r="P191" s="38"/>
      <c r="Q191" s="38"/>
      <c r="R191" s="38"/>
    </row>
    <row r="192" spans="13:18" ht="12.75" customHeight="1" x14ac:dyDescent="0.35">
      <c r="M192" s="38"/>
      <c r="N192" s="38"/>
      <c r="O192" s="38"/>
      <c r="P192" s="38"/>
      <c r="Q192" s="38"/>
      <c r="R192" s="38"/>
    </row>
    <row r="193" spans="13:18" ht="12.75" customHeight="1" x14ac:dyDescent="0.35"/>
    <row r="194" spans="13:18" ht="12.75" customHeight="1" x14ac:dyDescent="0.35">
      <c r="M194" s="38"/>
      <c r="N194" s="38"/>
      <c r="O194" s="38"/>
      <c r="P194" s="38"/>
      <c r="Q194" s="38"/>
      <c r="R194" s="38"/>
    </row>
    <row r="195" spans="13:18" ht="12.75" customHeight="1" x14ac:dyDescent="0.35">
      <c r="M195" s="38"/>
      <c r="N195" s="38"/>
      <c r="O195" s="38"/>
      <c r="P195" s="38"/>
      <c r="Q195" s="38"/>
      <c r="R195" s="38"/>
    </row>
    <row r="196" spans="13:18" ht="12.75" customHeight="1" x14ac:dyDescent="0.35">
      <c r="M196" s="38"/>
      <c r="N196" s="38"/>
      <c r="O196" s="38"/>
      <c r="P196" s="38"/>
      <c r="Q196" s="38"/>
      <c r="R196" s="38"/>
    </row>
    <row r="197" spans="13:18" ht="12.75" customHeight="1" x14ac:dyDescent="0.35">
      <c r="M197" s="38"/>
      <c r="N197" s="38"/>
      <c r="O197" s="38"/>
      <c r="P197" s="38"/>
      <c r="Q197" s="38"/>
      <c r="R197" s="38"/>
    </row>
    <row r="198" spans="13:18" ht="12.75" customHeight="1" x14ac:dyDescent="0.35">
      <c r="M198" s="38"/>
      <c r="N198" s="38"/>
      <c r="O198" s="38"/>
      <c r="P198" s="38"/>
      <c r="Q198" s="38"/>
      <c r="R198" s="38"/>
    </row>
    <row r="199" spans="13:18" ht="12.75" customHeight="1" x14ac:dyDescent="0.35">
      <c r="M199" s="38"/>
      <c r="N199" s="38"/>
      <c r="O199" s="38"/>
      <c r="P199" s="38"/>
      <c r="Q199" s="38"/>
      <c r="R199" s="38"/>
    </row>
    <row r="200" spans="13:18" ht="12.75" customHeight="1" x14ac:dyDescent="0.35"/>
    <row r="201" spans="13:18" ht="12.75" customHeight="1" x14ac:dyDescent="0.35">
      <c r="M201" s="38"/>
      <c r="N201" s="38"/>
      <c r="O201" s="38"/>
      <c r="P201" s="38"/>
      <c r="Q201" s="38"/>
      <c r="R201" s="38"/>
    </row>
    <row r="202" spans="13:18" ht="12.75" customHeight="1" x14ac:dyDescent="0.35">
      <c r="M202" s="38"/>
      <c r="N202" s="38"/>
      <c r="O202" s="38"/>
      <c r="P202" s="38"/>
      <c r="Q202" s="38"/>
      <c r="R202" s="38"/>
    </row>
    <row r="203" spans="13:18" ht="12.75" customHeight="1" x14ac:dyDescent="0.35">
      <c r="M203" s="38"/>
      <c r="N203" s="38"/>
      <c r="O203" s="38"/>
      <c r="P203" s="38"/>
      <c r="Q203" s="38"/>
      <c r="R203" s="38"/>
    </row>
    <row r="204" spans="13:18" ht="12.75" customHeight="1" x14ac:dyDescent="0.35">
      <c r="M204" s="38"/>
      <c r="N204" s="38"/>
      <c r="O204" s="38"/>
      <c r="P204" s="38"/>
      <c r="Q204" s="38"/>
      <c r="R204" s="38"/>
    </row>
    <row r="205" spans="13:18" ht="12.75" customHeight="1" x14ac:dyDescent="0.35">
      <c r="M205" s="38"/>
      <c r="N205" s="38"/>
      <c r="O205" s="38"/>
      <c r="P205" s="38"/>
      <c r="Q205" s="38"/>
      <c r="R205" s="38"/>
    </row>
    <row r="206" spans="13:18" ht="12.75" customHeight="1" x14ac:dyDescent="0.35">
      <c r="M206" s="38"/>
      <c r="N206" s="38"/>
      <c r="O206" s="38"/>
      <c r="P206" s="38"/>
      <c r="Q206" s="38"/>
      <c r="R206" s="38"/>
    </row>
    <row r="207" spans="13:18" ht="12.75" customHeight="1" x14ac:dyDescent="0.35"/>
    <row r="208" spans="13:1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109">
    <mergeCell ref="A65:A66"/>
    <mergeCell ref="A67:A68"/>
    <mergeCell ref="A69:A70"/>
    <mergeCell ref="B69:B70"/>
    <mergeCell ref="A71:A72"/>
    <mergeCell ref="B71:B72"/>
    <mergeCell ref="B43:B44"/>
    <mergeCell ref="A43:A44"/>
    <mergeCell ref="A48:A49"/>
    <mergeCell ref="A50:A51"/>
    <mergeCell ref="A52:A53"/>
    <mergeCell ref="A54:A55"/>
    <mergeCell ref="A56:A57"/>
    <mergeCell ref="A58:A59"/>
    <mergeCell ref="A63:A64"/>
    <mergeCell ref="A37:A38"/>
    <mergeCell ref="A39:A40"/>
    <mergeCell ref="A41:A42"/>
    <mergeCell ref="B28:B29"/>
    <mergeCell ref="B33:B34"/>
    <mergeCell ref="B35:B36"/>
    <mergeCell ref="B37:B38"/>
    <mergeCell ref="B39:B40"/>
    <mergeCell ref="B41:B42"/>
    <mergeCell ref="B18:B19"/>
    <mergeCell ref="B20:B21"/>
    <mergeCell ref="B22:B23"/>
    <mergeCell ref="B24:B25"/>
    <mergeCell ref="B26:B27"/>
    <mergeCell ref="A26:A27"/>
    <mergeCell ref="A28:A29"/>
    <mergeCell ref="A33:A34"/>
    <mergeCell ref="A35:A36"/>
    <mergeCell ref="K140:L145"/>
    <mergeCell ref="B101:B102"/>
    <mergeCell ref="B103:B104"/>
    <mergeCell ref="B108:B109"/>
    <mergeCell ref="B110:B111"/>
    <mergeCell ref="B112:B113"/>
    <mergeCell ref="B114:B115"/>
    <mergeCell ref="B116:B117"/>
    <mergeCell ref="A3:A4"/>
    <mergeCell ref="B3:B4"/>
    <mergeCell ref="A5:A6"/>
    <mergeCell ref="B5:B6"/>
    <mergeCell ref="A7:A8"/>
    <mergeCell ref="B7:B8"/>
    <mergeCell ref="B9:B10"/>
    <mergeCell ref="A9:A10"/>
    <mergeCell ref="A11:A12"/>
    <mergeCell ref="A13:A14"/>
    <mergeCell ref="A18:A19"/>
    <mergeCell ref="A20:A21"/>
    <mergeCell ref="A22:A23"/>
    <mergeCell ref="A24:A25"/>
    <mergeCell ref="B11:B12"/>
    <mergeCell ref="B13:B14"/>
    <mergeCell ref="B99:B100"/>
    <mergeCell ref="A116:A117"/>
    <mergeCell ref="A118:A119"/>
    <mergeCell ref="A123:A124"/>
    <mergeCell ref="A125:A126"/>
    <mergeCell ref="A127:A128"/>
    <mergeCell ref="A129:A130"/>
    <mergeCell ref="A131:A132"/>
    <mergeCell ref="A133:A134"/>
    <mergeCell ref="A99:A100"/>
    <mergeCell ref="A101:A102"/>
    <mergeCell ref="A103:A104"/>
    <mergeCell ref="A108:A109"/>
    <mergeCell ref="A110:A111"/>
    <mergeCell ref="A112:A113"/>
    <mergeCell ref="A114:A115"/>
    <mergeCell ref="B118:B119"/>
    <mergeCell ref="B123:B124"/>
    <mergeCell ref="B125:B126"/>
    <mergeCell ref="B127:B128"/>
    <mergeCell ref="B129:B130"/>
    <mergeCell ref="B131:B132"/>
    <mergeCell ref="B133:B134"/>
    <mergeCell ref="A86:A87"/>
    <mergeCell ref="A88:A89"/>
    <mergeCell ref="A93:A94"/>
    <mergeCell ref="A95:A96"/>
    <mergeCell ref="A97:A98"/>
    <mergeCell ref="B84:B85"/>
    <mergeCell ref="B86:B87"/>
    <mergeCell ref="B88:B89"/>
    <mergeCell ref="B93:B94"/>
    <mergeCell ref="B95:B96"/>
    <mergeCell ref="B97:B98"/>
    <mergeCell ref="A73:A74"/>
    <mergeCell ref="B73:B74"/>
    <mergeCell ref="A78:A79"/>
    <mergeCell ref="B78:B79"/>
    <mergeCell ref="A80:A81"/>
    <mergeCell ref="B80:B81"/>
    <mergeCell ref="B82:B83"/>
    <mergeCell ref="A82:A83"/>
    <mergeCell ref="A84:A85"/>
    <mergeCell ref="B65:B66"/>
    <mergeCell ref="B67:B68"/>
    <mergeCell ref="B48:B49"/>
    <mergeCell ref="B50:B51"/>
    <mergeCell ref="B52:B53"/>
    <mergeCell ref="B54:B55"/>
    <mergeCell ref="B56:B57"/>
    <mergeCell ref="B58:B59"/>
    <mergeCell ref="B63:B64"/>
  </mergeCells>
  <conditionalFormatting sqref="H1:H1000">
    <cfRule type="cellIs" dxfId="0" priority="1" operator="between">
      <formula>-1</formula>
      <formula>0.1</formula>
    </cfRule>
  </conditionalFormatting>
  <pageMargins left="0.23622047244094491" right="0.23622047244094491" top="0.74803149606299213" bottom="0.74803149606299213" header="0" footer="0"/>
  <pageSetup paperSize="9" orientation="portrait"/>
  <rowBreaks count="2" manualBreakCount="2">
    <brk id="90" man="1"/>
    <brk id="45" man="1"/>
  </row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00"/>
  <sheetViews>
    <sheetView showGridLines="0" workbookViewId="0"/>
  </sheetViews>
  <sheetFormatPr defaultColWidth="12.59765625" defaultRowHeight="15" customHeight="1" x14ac:dyDescent="0.35"/>
  <cols>
    <col min="1" max="1" width="3.3984375" customWidth="1"/>
    <col min="2" max="2" width="40.86328125" customWidth="1"/>
    <col min="3" max="3" width="5.46484375" customWidth="1"/>
    <col min="4" max="6" width="8.59765625" customWidth="1"/>
    <col min="7" max="7" width="29.46484375" customWidth="1"/>
    <col min="8" max="26" width="8.59765625" customWidth="1"/>
  </cols>
  <sheetData>
    <row r="1" spans="1:10" ht="12.75" customHeight="1" x14ac:dyDescent="0.35">
      <c r="A1" s="11">
        <v>1</v>
      </c>
      <c r="B1" s="6" t="str">
        <f>VLOOKUP(A1,sections!F$19:G$72,2,FALSE)</f>
        <v xml:space="preserve">CAS JoJo Coleman &amp; Camelia Cook </v>
      </c>
      <c r="C1" s="6" t="s">
        <v>24</v>
      </c>
      <c r="D1" s="38">
        <f>VLOOKUP(B1,'section play'!$M$4:$N$135,2,FALSE)</f>
        <v>140.55000000000001</v>
      </c>
      <c r="E1" s="38">
        <f t="shared" ref="E1:E54" si="0">IFERROR((D1)-(A1*0.0001),"")</f>
        <v>140.54990000000001</v>
      </c>
      <c r="F1" s="38">
        <f>RANK(E1,E$1:E$54,0)</f>
        <v>1</v>
      </c>
      <c r="G1" s="38" t="str">
        <f t="shared" ref="G1:G54" si="1">B1</f>
        <v xml:space="preserve">CAS JoJo Coleman &amp; Camelia Cook </v>
      </c>
      <c r="H1" s="38">
        <f t="shared" ref="H1:H60" si="2">F1</f>
        <v>1</v>
      </c>
    </row>
    <row r="2" spans="1:10" ht="12.75" customHeight="1" x14ac:dyDescent="0.35">
      <c r="A2" s="11">
        <v>4</v>
      </c>
      <c r="B2" s="6" t="str">
        <f>VLOOKUP(A2,sections!F$19:G$72,2,FALSE)</f>
        <v xml:space="preserve">SWA Tatum Manning &amp; Jade Cullen </v>
      </c>
      <c r="C2" s="6" t="s">
        <v>30</v>
      </c>
      <c r="D2" s="38">
        <f>IFERROR(VLOOKUP(B2,'section play'!$M$4:$N$135,2,FALSE),"0")</f>
        <v>140.44</v>
      </c>
      <c r="E2" s="38">
        <f t="shared" si="0"/>
        <v>140.43959999999998</v>
      </c>
      <c r="F2" s="38">
        <f t="shared" ref="F2:F54" si="3">_xlfn.RANK.EQ(E2,E$1:E$54,0)</f>
        <v>2</v>
      </c>
      <c r="G2" s="38" t="str">
        <f t="shared" si="1"/>
        <v xml:space="preserve">SWA Tatum Manning &amp; Jade Cullen </v>
      </c>
      <c r="H2" s="38">
        <f t="shared" si="2"/>
        <v>2</v>
      </c>
      <c r="I2" s="58"/>
      <c r="J2" s="58"/>
    </row>
    <row r="3" spans="1:10" ht="12.75" customHeight="1" x14ac:dyDescent="0.35">
      <c r="A3" s="11">
        <v>8</v>
      </c>
      <c r="B3" s="6" t="str">
        <f>VLOOKUP(A3,sections!F$19:G$72,2,FALSE)</f>
        <v xml:space="preserve">PAT Clare Shanaher &amp; Sweethart Paul-Bennett </v>
      </c>
      <c r="C3" s="6" t="s">
        <v>40</v>
      </c>
      <c r="D3" s="38">
        <f>IFERROR(VLOOKUP(B3,'section play'!$M$4:$N$135,2,FALSE),"0")</f>
        <v>140.23000000000002</v>
      </c>
      <c r="E3" s="38">
        <f t="shared" si="0"/>
        <v>140.22920000000002</v>
      </c>
      <c r="F3" s="38">
        <f t="shared" si="3"/>
        <v>3</v>
      </c>
      <c r="G3" s="38" t="str">
        <f t="shared" si="1"/>
        <v xml:space="preserve">PAT Clare Shanaher &amp; Sweethart Paul-Bennett </v>
      </c>
      <c r="H3" s="38">
        <f t="shared" si="2"/>
        <v>3</v>
      </c>
      <c r="I3" s="58"/>
      <c r="J3" s="58"/>
    </row>
    <row r="4" spans="1:10" ht="12.75" customHeight="1" x14ac:dyDescent="0.35">
      <c r="A4" s="11">
        <v>3</v>
      </c>
      <c r="B4" s="6" t="str">
        <f>VLOOKUP(A4,sections!F$19:G$72,2,FALSE)</f>
        <v xml:space="preserve">NPL Crystalee Jane &amp; Hannah Wood </v>
      </c>
      <c r="C4" s="6" t="s">
        <v>28</v>
      </c>
      <c r="D4" s="38">
        <f>IFERROR(VLOOKUP(B4,'section play'!$M$4:$N$135,2,FALSE),"0")</f>
        <v>140.22</v>
      </c>
      <c r="E4" s="38">
        <f t="shared" si="0"/>
        <v>140.21969999999999</v>
      </c>
      <c r="F4" s="38">
        <f t="shared" si="3"/>
        <v>4</v>
      </c>
      <c r="G4" s="38" t="str">
        <f t="shared" si="1"/>
        <v xml:space="preserve">NPL Crystalee Jane &amp; Hannah Wood </v>
      </c>
      <c r="H4" s="38">
        <f t="shared" si="2"/>
        <v>4</v>
      </c>
      <c r="I4" s="58"/>
      <c r="J4" s="58"/>
    </row>
    <row r="5" spans="1:10" ht="12.75" customHeight="1" x14ac:dyDescent="0.35">
      <c r="A5" s="11">
        <v>2</v>
      </c>
      <c r="B5" s="6" t="str">
        <f>VLOOKUP(A5,sections!F$19:G$72,2,FALSE)</f>
        <v xml:space="preserve">MAN Rosie Rawiri &amp; Kimberley Cullen </v>
      </c>
      <c r="C5" s="6" t="s">
        <v>26</v>
      </c>
      <c r="D5" s="38">
        <f>IFERROR(VLOOKUP(B5,'section play'!$M$4:$N$135,2,FALSE),"0")</f>
        <v>140.12</v>
      </c>
      <c r="E5" s="38">
        <f t="shared" si="0"/>
        <v>140.1198</v>
      </c>
      <c r="F5" s="38">
        <f t="shared" si="3"/>
        <v>5</v>
      </c>
      <c r="G5" s="38" t="str">
        <f t="shared" si="1"/>
        <v xml:space="preserve">MAN Rosie Rawiri &amp; Kimberley Cullen </v>
      </c>
      <c r="H5" s="38">
        <f t="shared" si="2"/>
        <v>5</v>
      </c>
      <c r="I5" s="58"/>
      <c r="J5" s="58"/>
    </row>
    <row r="6" spans="1:10" ht="12.75" customHeight="1" x14ac:dyDescent="0.35">
      <c r="A6" s="11">
        <v>30</v>
      </c>
      <c r="B6" s="6" t="str">
        <f>VLOOKUP(A6,sections!F$19:G$72,2,FALSE)</f>
        <v>PAT Ngahuia Tahi &amp; Ruth Smith</v>
      </c>
      <c r="C6" s="6" t="s">
        <v>85</v>
      </c>
      <c r="D6" s="38">
        <f>IFERROR(VLOOKUP(B6,'section play'!$M$4:$N$135,2,FALSE),"0")</f>
        <v>134.51999999999998</v>
      </c>
      <c r="E6" s="38">
        <f t="shared" si="0"/>
        <v>134.517</v>
      </c>
      <c r="F6" s="38">
        <f t="shared" si="3"/>
        <v>6</v>
      </c>
      <c r="G6" s="38" t="str">
        <f t="shared" si="1"/>
        <v>PAT Ngahuia Tahi &amp; Ruth Smith</v>
      </c>
      <c r="H6" s="38">
        <f t="shared" si="2"/>
        <v>6</v>
      </c>
      <c r="I6" s="58"/>
      <c r="J6" s="58"/>
    </row>
    <row r="7" spans="1:10" ht="12.75" customHeight="1" x14ac:dyDescent="0.35">
      <c r="A7" s="11">
        <v>6</v>
      </c>
      <c r="B7" s="6" t="str">
        <f>VLOOKUP(A7,sections!F$19:G$72,2,FALSE)</f>
        <v xml:space="preserve">PAT Hazel &amp; Jenny Cook </v>
      </c>
      <c r="C7" s="6" t="s">
        <v>34</v>
      </c>
      <c r="D7" s="38">
        <f>IFERROR(VLOOKUP(B7,'section play'!$M$4:$N$135,2,FALSE),"0")</f>
        <v>134.42000000000002</v>
      </c>
      <c r="E7" s="38">
        <f t="shared" si="0"/>
        <v>134.41940000000002</v>
      </c>
      <c r="F7" s="38">
        <f t="shared" si="3"/>
        <v>7</v>
      </c>
      <c r="G7" s="38" t="str">
        <f t="shared" si="1"/>
        <v xml:space="preserve">PAT Hazel &amp; Jenny Cook </v>
      </c>
      <c r="H7" s="38">
        <f t="shared" si="2"/>
        <v>7</v>
      </c>
      <c r="I7" s="58"/>
      <c r="J7" s="58"/>
    </row>
    <row r="8" spans="1:10" ht="12.75" customHeight="1" x14ac:dyDescent="0.35">
      <c r="A8" s="11">
        <v>5</v>
      </c>
      <c r="B8" s="6" t="str">
        <f>VLOOKUP(A8,sections!F$19:G$72,2,FALSE)</f>
        <v xml:space="preserve">SWA Nita Clarkson &amp; Gina Grimwood </v>
      </c>
      <c r="C8" s="6" t="s">
        <v>32</v>
      </c>
      <c r="D8" s="38">
        <f>IFERROR(VLOOKUP(B8,'section play'!$M$4:$N$135,2,FALSE),"0")</f>
        <v>133.22999999999999</v>
      </c>
      <c r="E8" s="38">
        <f t="shared" si="0"/>
        <v>133.2295</v>
      </c>
      <c r="F8" s="38">
        <f t="shared" si="3"/>
        <v>8</v>
      </c>
      <c r="G8" s="38" t="str">
        <f t="shared" si="1"/>
        <v xml:space="preserve">SWA Nita Clarkson &amp; Gina Grimwood </v>
      </c>
      <c r="H8" s="38">
        <f t="shared" si="2"/>
        <v>8</v>
      </c>
      <c r="I8" s="58"/>
      <c r="J8" s="58"/>
    </row>
    <row r="9" spans="1:10" ht="12.75" customHeight="1" x14ac:dyDescent="0.35">
      <c r="A9" s="11">
        <v>45</v>
      </c>
      <c r="B9" s="6" t="str">
        <f>VLOOKUP(A9,sections!F$19:G$72,2,FALSE)</f>
        <v>PAT Emma &amp; Sharon Wikaira-King</v>
      </c>
      <c r="C9" s="6" t="s">
        <v>115</v>
      </c>
      <c r="D9" s="38">
        <f>IFERROR(VLOOKUP(B9,'section play'!$M$4:$N$135,2,FALSE),"0")</f>
        <v>131.4</v>
      </c>
      <c r="E9" s="38">
        <f t="shared" si="0"/>
        <v>131.3955</v>
      </c>
      <c r="F9" s="38">
        <f t="shared" si="3"/>
        <v>9</v>
      </c>
      <c r="G9" s="38" t="str">
        <f t="shared" si="1"/>
        <v>PAT Emma &amp; Sharon Wikaira-King</v>
      </c>
      <c r="H9" s="38">
        <f t="shared" si="2"/>
        <v>9</v>
      </c>
      <c r="I9" s="58"/>
      <c r="J9" s="58"/>
    </row>
    <row r="10" spans="1:10" ht="12.75" customHeight="1" x14ac:dyDescent="0.35">
      <c r="A10" s="11">
        <v>42</v>
      </c>
      <c r="B10" s="6" t="str">
        <f>VLOOKUP(A10,sections!F$19:G$72,2,FALSE)</f>
        <v xml:space="preserve">HOW Nina Massold &amp; Kirsty Halliday </v>
      </c>
      <c r="C10" s="6" t="s">
        <v>109</v>
      </c>
      <c r="D10" s="38">
        <f>IFERROR(VLOOKUP(B10,'section play'!$M$4:$N$135,2,FALSE),"0")</f>
        <v>92.31</v>
      </c>
      <c r="E10" s="38">
        <f t="shared" si="0"/>
        <v>92.305800000000005</v>
      </c>
      <c r="F10" s="38">
        <f t="shared" si="3"/>
        <v>10</v>
      </c>
      <c r="G10" s="38" t="str">
        <f t="shared" si="1"/>
        <v xml:space="preserve">HOW Nina Massold &amp; Kirsty Halliday </v>
      </c>
      <c r="H10" s="38">
        <f t="shared" si="2"/>
        <v>10</v>
      </c>
      <c r="I10" s="58"/>
      <c r="J10" s="58"/>
    </row>
    <row r="11" spans="1:10" ht="12.75" customHeight="1" x14ac:dyDescent="0.35">
      <c r="A11" s="11">
        <v>12</v>
      </c>
      <c r="B11" s="6" t="str">
        <f>VLOOKUP(A11,sections!F$19:G$72,2,FALSE)</f>
        <v xml:space="preserve">HOR Sherralee Boyce &amp; Corien Simpson </v>
      </c>
      <c r="C11" s="6" t="s">
        <v>48</v>
      </c>
      <c r="D11" s="38">
        <f>IFERROR(VLOOKUP(B11,'section play'!$M$4:$N$135,2,FALSE),"0")</f>
        <v>91.23</v>
      </c>
      <c r="E11" s="38">
        <f t="shared" si="0"/>
        <v>91.228800000000007</v>
      </c>
      <c r="F11" s="38">
        <f t="shared" si="3"/>
        <v>11</v>
      </c>
      <c r="G11" s="38" t="str">
        <f t="shared" si="1"/>
        <v xml:space="preserve">HOR Sherralee Boyce &amp; Corien Simpson </v>
      </c>
      <c r="H11" s="38">
        <f t="shared" si="2"/>
        <v>11</v>
      </c>
      <c r="I11" s="58"/>
      <c r="J11" s="58"/>
    </row>
    <row r="12" spans="1:10" ht="12.75" customHeight="1" x14ac:dyDescent="0.35">
      <c r="A12" s="11">
        <v>7</v>
      </c>
      <c r="B12" s="6" t="str">
        <f>VLOOKUP(A12,sections!F$19:G$72,2,FALSE)</f>
        <v xml:space="preserve">PAP Catriona McLean &amp; Celia Bason </v>
      </c>
      <c r="C12" s="6" t="s">
        <v>36</v>
      </c>
      <c r="D12" s="38">
        <f>IFERROR(VLOOKUP(B12,'section play'!$M$4:$N$135,2,FALSE),"0")</f>
        <v>90.91</v>
      </c>
      <c r="E12" s="38">
        <f t="shared" si="0"/>
        <v>90.909300000000002</v>
      </c>
      <c r="F12" s="38">
        <f t="shared" si="3"/>
        <v>12</v>
      </c>
      <c r="G12" s="38" t="str">
        <f t="shared" si="1"/>
        <v xml:space="preserve">PAP Catriona McLean &amp; Celia Bason </v>
      </c>
      <c r="H12" s="38">
        <f t="shared" si="2"/>
        <v>12</v>
      </c>
      <c r="I12" s="58"/>
      <c r="J12" s="58"/>
    </row>
    <row r="13" spans="1:10" ht="12.75" customHeight="1" x14ac:dyDescent="0.35">
      <c r="A13" s="11">
        <v>9</v>
      </c>
      <c r="B13" s="6" t="str">
        <f>VLOOKUP(A13,sections!F$19:G$72,2,FALSE)</f>
        <v xml:space="preserve">NPL Agnes Kimura &amp; Zarrie Wood </v>
      </c>
      <c r="C13" s="6" t="s">
        <v>42</v>
      </c>
      <c r="D13" s="38">
        <f>IFERROR(VLOOKUP(B13,'section play'!$M$4:$N$135,2,FALSE),"0")</f>
        <v>88.025000000000006</v>
      </c>
      <c r="E13" s="38">
        <f t="shared" si="0"/>
        <v>88.024100000000004</v>
      </c>
      <c r="F13" s="38">
        <f t="shared" si="3"/>
        <v>13</v>
      </c>
      <c r="G13" s="38" t="str">
        <f t="shared" si="1"/>
        <v xml:space="preserve">NPL Agnes Kimura &amp; Zarrie Wood </v>
      </c>
      <c r="H13" s="38">
        <f t="shared" si="2"/>
        <v>13</v>
      </c>
    </row>
    <row r="14" spans="1:10" ht="12.75" customHeight="1" x14ac:dyDescent="0.35">
      <c r="A14" s="11">
        <v>26</v>
      </c>
      <c r="B14" s="6" t="str">
        <f>VLOOKUP(A14,sections!F$19:G$72,2,FALSE)</f>
        <v xml:space="preserve">GERSA Shannon Otene &amp; Janine Clifford </v>
      </c>
      <c r="C14" s="6" t="s">
        <v>77</v>
      </c>
      <c r="D14" s="38">
        <f>IFERROR(VLOOKUP(B14,'section play'!$M$4:$N$135,2,FALSE),"0")</f>
        <v>86.82</v>
      </c>
      <c r="E14" s="38">
        <f t="shared" si="0"/>
        <v>86.817399999999992</v>
      </c>
      <c r="F14" s="38">
        <f t="shared" si="3"/>
        <v>14</v>
      </c>
      <c r="G14" s="38" t="str">
        <f t="shared" si="1"/>
        <v xml:space="preserve">GERSA Shannon Otene &amp; Janine Clifford </v>
      </c>
      <c r="H14" s="38">
        <f t="shared" si="2"/>
        <v>14</v>
      </c>
    </row>
    <row r="15" spans="1:10" ht="12.75" customHeight="1" x14ac:dyDescent="0.35">
      <c r="A15" s="11">
        <v>22</v>
      </c>
      <c r="B15" s="6" t="str">
        <f>VLOOKUP(A15,sections!F$19:G$72,2,FALSE)</f>
        <v xml:space="preserve">PAP Kirsten Aumua &amp; Louise Kerr </v>
      </c>
      <c r="C15" s="6" t="s">
        <v>69</v>
      </c>
      <c r="D15" s="38">
        <f>IFERROR(VLOOKUP(B15,'section play'!$M$4:$N$135,2,FALSE),"0")</f>
        <v>85.64</v>
      </c>
      <c r="E15" s="38">
        <f t="shared" si="0"/>
        <v>85.637799999999999</v>
      </c>
      <c r="F15" s="38">
        <f t="shared" si="3"/>
        <v>15</v>
      </c>
      <c r="G15" s="38" t="str">
        <f t="shared" si="1"/>
        <v xml:space="preserve">PAP Kirsten Aumua &amp; Louise Kerr </v>
      </c>
      <c r="H15" s="38">
        <f t="shared" si="2"/>
        <v>15</v>
      </c>
    </row>
    <row r="16" spans="1:10" ht="12.75" customHeight="1" x14ac:dyDescent="0.35">
      <c r="A16" s="11">
        <v>14</v>
      </c>
      <c r="B16" s="6" t="str">
        <f>VLOOKUP(A16,sections!F$19:G$72,2,FALSE)</f>
        <v xml:space="preserve">SWW Jessica Clapp &amp; Nicola Burns </v>
      </c>
      <c r="C16" s="6" t="s">
        <v>52</v>
      </c>
      <c r="D16" s="38">
        <f>IFERROR(VLOOKUP(B16,'section play'!$M$4:$N$135,2,FALSE),"0")</f>
        <v>85.42</v>
      </c>
      <c r="E16" s="38">
        <f t="shared" si="0"/>
        <v>85.418599999999998</v>
      </c>
      <c r="F16" s="38">
        <f t="shared" si="3"/>
        <v>16</v>
      </c>
      <c r="G16" s="38" t="str">
        <f t="shared" si="1"/>
        <v xml:space="preserve">SWW Jessica Clapp &amp; Nicola Burns </v>
      </c>
      <c r="H16" s="38">
        <f t="shared" si="2"/>
        <v>16</v>
      </c>
    </row>
    <row r="17" spans="1:8" ht="12.75" customHeight="1" x14ac:dyDescent="0.35">
      <c r="A17" s="11">
        <v>16</v>
      </c>
      <c r="B17" s="6" t="str">
        <f>VLOOKUP(A17,sections!F$19:G$72,2,FALSE)</f>
        <v xml:space="preserve">PAT Victoria Heavey &amp; Debs Sylva </v>
      </c>
      <c r="C17" s="6" t="s">
        <v>57</v>
      </c>
      <c r="D17" s="38">
        <f>IFERROR(VLOOKUP(B17,'section play'!$M$4:$N$135,2,FALSE),"0")</f>
        <v>84.32</v>
      </c>
      <c r="E17" s="38">
        <f t="shared" si="0"/>
        <v>84.318399999999997</v>
      </c>
      <c r="F17" s="38">
        <f t="shared" si="3"/>
        <v>17</v>
      </c>
      <c r="G17" s="38" t="str">
        <f t="shared" si="1"/>
        <v xml:space="preserve">PAT Victoria Heavey &amp; Debs Sylva </v>
      </c>
      <c r="H17" s="38">
        <f t="shared" si="2"/>
        <v>17</v>
      </c>
    </row>
    <row r="18" spans="1:8" ht="12.75" customHeight="1" x14ac:dyDescent="0.35">
      <c r="A18" s="11">
        <v>18</v>
      </c>
      <c r="B18" s="6" t="str">
        <f>VLOOKUP(A18,sections!F$19:G$72,2,FALSE)</f>
        <v xml:space="preserve">TOK Wendy Cook &amp; Sheryl Wills </v>
      </c>
      <c r="C18" s="6" t="s">
        <v>61</v>
      </c>
      <c r="D18" s="38">
        <f>IFERROR(VLOOKUP(B18,'section play'!$M$4:$N$135,2,FALSE),"0")</f>
        <v>84.11</v>
      </c>
      <c r="E18" s="38">
        <f t="shared" si="0"/>
        <v>84.108199999999997</v>
      </c>
      <c r="F18" s="38">
        <f t="shared" si="3"/>
        <v>18</v>
      </c>
      <c r="G18" s="38" t="str">
        <f t="shared" si="1"/>
        <v xml:space="preserve">TOK Wendy Cook &amp; Sheryl Wills </v>
      </c>
      <c r="H18" s="38">
        <f t="shared" si="2"/>
        <v>18</v>
      </c>
    </row>
    <row r="19" spans="1:8" ht="12.75" customHeight="1" x14ac:dyDescent="0.35">
      <c r="A19" s="11">
        <v>11</v>
      </c>
      <c r="B19" s="6" t="str">
        <f>VLOOKUP(A19,sections!F$19:G$72,2,FALSE)</f>
        <v xml:space="preserve">TGA Maureen Woods &amp; Suzanne Hart </v>
      </c>
      <c r="C19" s="6" t="s">
        <v>46</v>
      </c>
      <c r="D19" s="38">
        <f>IFERROR(VLOOKUP(B19,'section play'!$M$4:$N$135,2,FALSE),"0")</f>
        <v>84.03</v>
      </c>
      <c r="E19" s="38">
        <f t="shared" si="0"/>
        <v>84.028900000000007</v>
      </c>
      <c r="F19" s="38">
        <f t="shared" si="3"/>
        <v>19</v>
      </c>
      <c r="G19" s="38" t="str">
        <f t="shared" si="1"/>
        <v xml:space="preserve">TGA Maureen Woods &amp; Suzanne Hart </v>
      </c>
      <c r="H19" s="38">
        <f t="shared" si="2"/>
        <v>19</v>
      </c>
    </row>
    <row r="20" spans="1:8" ht="12.75" customHeight="1" x14ac:dyDescent="0.35">
      <c r="A20" s="11">
        <v>13</v>
      </c>
      <c r="B20" s="6" t="str">
        <f>VLOOKUP(A20,sections!F$19:G$72,2,FALSE)</f>
        <v>PAP Jasmine Purdon &amp; Kerry Ashbrook</v>
      </c>
      <c r="C20" s="6" t="s">
        <v>50</v>
      </c>
      <c r="D20" s="38">
        <f>IFERROR(VLOOKUP(B20,'section play'!$M$4:$N$135,2,FALSE),"0")</f>
        <v>84.03</v>
      </c>
      <c r="E20" s="38">
        <f t="shared" si="0"/>
        <v>84.028700000000001</v>
      </c>
      <c r="F20" s="38">
        <f t="shared" si="3"/>
        <v>20</v>
      </c>
      <c r="G20" s="38" t="str">
        <f t="shared" si="1"/>
        <v>PAP Jasmine Purdon &amp; Kerry Ashbrook</v>
      </c>
      <c r="H20" s="38">
        <f t="shared" si="2"/>
        <v>20</v>
      </c>
    </row>
    <row r="21" spans="1:8" ht="12.75" customHeight="1" x14ac:dyDescent="0.35">
      <c r="A21" s="11">
        <v>20</v>
      </c>
      <c r="B21" s="6" t="str">
        <f>VLOOKUP(A21,sections!F$19:G$72,2,FALSE)</f>
        <v xml:space="preserve">GERSA Leilani Alderson &amp; Brenda Rehu </v>
      </c>
      <c r="C21" s="6" t="s">
        <v>65</v>
      </c>
      <c r="D21" s="38">
        <f>IFERROR(VLOOKUP(B21,'section play'!$M$4:$N$135,2,FALSE),"0")</f>
        <v>84.03</v>
      </c>
      <c r="E21" s="38">
        <f t="shared" si="0"/>
        <v>84.028000000000006</v>
      </c>
      <c r="F21" s="38">
        <f t="shared" si="3"/>
        <v>21</v>
      </c>
      <c r="G21" s="38" t="str">
        <f t="shared" si="1"/>
        <v xml:space="preserve">GERSA Leilani Alderson &amp; Brenda Rehu </v>
      </c>
      <c r="H21" s="38">
        <f t="shared" si="2"/>
        <v>21</v>
      </c>
    </row>
    <row r="22" spans="1:8" ht="12.75" customHeight="1" x14ac:dyDescent="0.35">
      <c r="A22" s="11">
        <v>38</v>
      </c>
      <c r="B22" s="6" t="str">
        <f>VLOOKUP(A22,sections!F$19:G$72,2,FALSE)</f>
        <v xml:space="preserve">TGA Merry Wills &amp; Lil Saunders </v>
      </c>
      <c r="C22" s="6" t="s">
        <v>101</v>
      </c>
      <c r="D22" s="38">
        <f>IFERROR(VLOOKUP(B22,'section play'!$M$4:$N$135,2,FALSE),"0")</f>
        <v>82.93</v>
      </c>
      <c r="E22" s="38">
        <f t="shared" si="0"/>
        <v>82.926200000000009</v>
      </c>
      <c r="F22" s="38">
        <f t="shared" si="3"/>
        <v>22</v>
      </c>
      <c r="G22" s="38" t="str">
        <f t="shared" si="1"/>
        <v xml:space="preserve">TGA Merry Wills &amp; Lil Saunders </v>
      </c>
      <c r="H22" s="38">
        <f t="shared" si="2"/>
        <v>22</v>
      </c>
    </row>
    <row r="23" spans="1:8" ht="12.75" customHeight="1" x14ac:dyDescent="0.35">
      <c r="A23" s="11">
        <v>33</v>
      </c>
      <c r="B23" s="6" t="str">
        <f>VLOOKUP(A23,sections!F$19:G$72,2,FALSE)</f>
        <v>MAN Brooque &amp; Kelly Pologa</v>
      </c>
      <c r="C23" s="6" t="s">
        <v>91</v>
      </c>
      <c r="D23" s="38">
        <f>IFERROR(VLOOKUP(B23,'section play'!$M$4:$N$135,2,FALSE),"0")</f>
        <v>82.82</v>
      </c>
      <c r="E23" s="38">
        <f t="shared" si="0"/>
        <v>82.816699999999997</v>
      </c>
      <c r="F23" s="38">
        <f t="shared" si="3"/>
        <v>23</v>
      </c>
      <c r="G23" s="38" t="str">
        <f t="shared" si="1"/>
        <v>MAN Brooque &amp; Kelly Pologa</v>
      </c>
      <c r="H23" s="38">
        <f t="shared" si="2"/>
        <v>23</v>
      </c>
    </row>
    <row r="24" spans="1:8" ht="12.75" customHeight="1" x14ac:dyDescent="0.35">
      <c r="A24" s="11">
        <v>21</v>
      </c>
      <c r="B24" s="6" t="str">
        <f>VLOOKUP(A24,sections!F$19:G$72,2,FALSE)</f>
        <v>KAI Lee Early &amp; Trish O'Neil</v>
      </c>
      <c r="C24" s="6" t="s">
        <v>67</v>
      </c>
      <c r="D24" s="38">
        <f>IFERROR(VLOOKUP(B24,'section play'!$M$4:$N$135,2,FALSE),"0")</f>
        <v>82.710000000000008</v>
      </c>
      <c r="E24" s="38">
        <f t="shared" si="0"/>
        <v>82.707900000000009</v>
      </c>
      <c r="F24" s="38">
        <f t="shared" si="3"/>
        <v>24</v>
      </c>
      <c r="G24" s="38" t="str">
        <f t="shared" si="1"/>
        <v>KAI Lee Early &amp; Trish O'Neil</v>
      </c>
      <c r="H24" s="38">
        <f t="shared" si="2"/>
        <v>24</v>
      </c>
    </row>
    <row r="25" spans="1:8" ht="12.75" customHeight="1" x14ac:dyDescent="0.35">
      <c r="A25" s="11">
        <v>19</v>
      </c>
      <c r="B25" s="6" t="str">
        <f>VLOOKUP(A25,sections!F$19:G$72,2,FALSE)</f>
        <v xml:space="preserve">PUK Rachel Langdon &amp; Natasha Smit </v>
      </c>
      <c r="C25" s="6" t="s">
        <v>63</v>
      </c>
      <c r="D25" s="38">
        <f>IFERROR(VLOOKUP(B25,'section play'!$M$4:$N$135,2,FALSE),"0")</f>
        <v>81.61</v>
      </c>
      <c r="E25" s="38">
        <f t="shared" si="0"/>
        <v>81.608099999999993</v>
      </c>
      <c r="F25" s="38">
        <f t="shared" si="3"/>
        <v>25</v>
      </c>
      <c r="G25" s="38" t="str">
        <f t="shared" si="1"/>
        <v xml:space="preserve">PUK Rachel Langdon &amp; Natasha Smit </v>
      </c>
      <c r="H25" s="38">
        <f t="shared" si="2"/>
        <v>25</v>
      </c>
    </row>
    <row r="26" spans="1:8" ht="12.75" customHeight="1" x14ac:dyDescent="0.35">
      <c r="A26" s="11">
        <v>41</v>
      </c>
      <c r="B26" s="6" t="str">
        <f>VLOOKUP(A26,sections!F$19:G$72,2,FALSE)</f>
        <v xml:space="preserve">BIR Tina Fatuesi &amp; Paula Waterson </v>
      </c>
      <c r="C26" s="6" t="s">
        <v>107</v>
      </c>
      <c r="D26" s="38">
        <f>IFERROR(VLOOKUP(B26,'section play'!$M$4:$N$135,2,FALSE),"0")</f>
        <v>81.61</v>
      </c>
      <c r="E26" s="38">
        <f t="shared" si="0"/>
        <v>81.605900000000005</v>
      </c>
      <c r="F26" s="38">
        <f t="shared" si="3"/>
        <v>26</v>
      </c>
      <c r="G26" s="38" t="str">
        <f t="shared" si="1"/>
        <v xml:space="preserve">BIR Tina Fatuesi &amp; Paula Waterson </v>
      </c>
      <c r="H26" s="38">
        <f t="shared" si="2"/>
        <v>26</v>
      </c>
    </row>
    <row r="27" spans="1:8" ht="12.75" customHeight="1" x14ac:dyDescent="0.35">
      <c r="A27" s="11">
        <v>27</v>
      </c>
      <c r="B27" s="6" t="str">
        <f>VLOOKUP(A27,sections!F$19:G$72,2,FALSE)</f>
        <v xml:space="preserve">GERSA Katrina Tito &amp; Leeanne Stowers </v>
      </c>
      <c r="C27" s="6" t="s">
        <v>79</v>
      </c>
      <c r="D27" s="38">
        <f>IFERROR(VLOOKUP(B27,'section play'!$M$4:$N$135,2,FALSE),"0")</f>
        <v>79.150000000000006</v>
      </c>
      <c r="E27" s="38">
        <f t="shared" si="0"/>
        <v>79.147300000000001</v>
      </c>
      <c r="F27" s="38">
        <f t="shared" si="3"/>
        <v>27</v>
      </c>
      <c r="G27" s="38" t="str">
        <f t="shared" si="1"/>
        <v xml:space="preserve">GERSA Katrina Tito &amp; Leeanne Stowers </v>
      </c>
      <c r="H27" s="38">
        <f t="shared" si="2"/>
        <v>27</v>
      </c>
    </row>
    <row r="28" spans="1:8" ht="12.75" customHeight="1" x14ac:dyDescent="0.35">
      <c r="A28" s="11">
        <v>24</v>
      </c>
      <c r="B28" s="6" t="str">
        <f>VLOOKUP(A28,sections!F$19:G$72,2,FALSE)</f>
        <v xml:space="preserve">GERSA Melissa Heavey &amp; Micheala Langdon </v>
      </c>
      <c r="C28" s="6" t="s">
        <v>73</v>
      </c>
      <c r="D28" s="38">
        <f>IFERROR(VLOOKUP(B28,'section play'!$M$4:$N$135,2,FALSE),"0")</f>
        <v>26.9</v>
      </c>
      <c r="E28" s="38">
        <f t="shared" si="0"/>
        <v>26.897599999999997</v>
      </c>
      <c r="F28" s="38">
        <f t="shared" si="3"/>
        <v>28</v>
      </c>
      <c r="G28" s="38" t="str">
        <f t="shared" si="1"/>
        <v xml:space="preserve">GERSA Melissa Heavey &amp; Micheala Langdon </v>
      </c>
      <c r="H28" s="38">
        <f t="shared" si="2"/>
        <v>28</v>
      </c>
    </row>
    <row r="29" spans="1:8" ht="12.75" customHeight="1" x14ac:dyDescent="0.35">
      <c r="A29" s="11">
        <v>36</v>
      </c>
      <c r="B29" s="6" t="str">
        <f>VLOOKUP(A29,sections!F$19:G$72,2,FALSE)</f>
        <v>GERSA Sisi Ngata &amp; Tee Simon</v>
      </c>
      <c r="C29" s="6" t="s">
        <v>97</v>
      </c>
      <c r="D29" s="38">
        <f>IFERROR(VLOOKUP(B29,'section play'!$M$4:$N$135,2,FALSE),"0")</f>
        <v>20.330000000000002</v>
      </c>
      <c r="E29" s="38">
        <f t="shared" si="0"/>
        <v>20.326400000000003</v>
      </c>
      <c r="F29" s="38">
        <f t="shared" si="3"/>
        <v>29</v>
      </c>
      <c r="G29" s="38" t="str">
        <f t="shared" si="1"/>
        <v>GERSA Sisi Ngata &amp; Tee Simon</v>
      </c>
      <c r="H29" s="38">
        <f t="shared" si="2"/>
        <v>29</v>
      </c>
    </row>
    <row r="30" spans="1:8" ht="12.75" customHeight="1" x14ac:dyDescent="0.35">
      <c r="A30" s="11">
        <v>23</v>
      </c>
      <c r="B30" s="6" t="str">
        <f>VLOOKUP(A30,sections!F$19:G$72,2,FALSE)</f>
        <v>MAN Rita Toamau &amp; Heihera Rehu-Brown</v>
      </c>
      <c r="C30" s="6" t="s">
        <v>71</v>
      </c>
      <c r="D30" s="38">
        <f>IFERROR(VLOOKUP(B30,'section play'!$M$4:$N$135,2,FALSE),"0")</f>
        <v>20.14</v>
      </c>
      <c r="E30" s="38">
        <f t="shared" si="0"/>
        <v>20.137699999999999</v>
      </c>
      <c r="F30" s="38">
        <f t="shared" si="3"/>
        <v>30</v>
      </c>
      <c r="G30" s="38" t="str">
        <f t="shared" si="1"/>
        <v>MAN Rita Toamau &amp; Heihera Rehu-Brown</v>
      </c>
      <c r="H30" s="38">
        <f t="shared" si="2"/>
        <v>30</v>
      </c>
    </row>
    <row r="31" spans="1:8" ht="12.75" customHeight="1" x14ac:dyDescent="0.35">
      <c r="A31" s="11">
        <v>48</v>
      </c>
      <c r="B31" s="6" t="str">
        <f>VLOOKUP(A31,sections!F$19:G$72,2,FALSE)</f>
        <v xml:space="preserve">NGA Vickie Hough &amp; Rangi Te Tomo </v>
      </c>
      <c r="C31" s="6" t="s">
        <v>121</v>
      </c>
      <c r="D31" s="38">
        <f>IFERROR(VLOOKUP(B31,'section play'!$M$4:$N$135,2,FALSE),"0")</f>
        <v>19.009999999999998</v>
      </c>
      <c r="E31" s="38">
        <f t="shared" si="0"/>
        <v>19.005199999999999</v>
      </c>
      <c r="F31" s="38">
        <f t="shared" si="3"/>
        <v>31</v>
      </c>
      <c r="G31" s="38" t="str">
        <f t="shared" si="1"/>
        <v xml:space="preserve">NGA Vickie Hough &amp; Rangi Te Tomo </v>
      </c>
      <c r="H31" s="38">
        <f t="shared" si="2"/>
        <v>31</v>
      </c>
    </row>
    <row r="32" spans="1:8" ht="12.75" customHeight="1" x14ac:dyDescent="0.35">
      <c r="A32" s="11">
        <v>37</v>
      </c>
      <c r="B32" s="6" t="str">
        <f>VLOOKUP(A32,sections!F$19:G$72,2,FALSE)</f>
        <v xml:space="preserve">PAT Robyn Harris &amp; Allayne Greenbury </v>
      </c>
      <c r="C32" s="6" t="s">
        <v>99</v>
      </c>
      <c r="D32" s="38">
        <f>IFERROR(VLOOKUP(B32,'section play'!$M$4:$N$135,2,FALSE),"0")</f>
        <v>18.82</v>
      </c>
      <c r="E32" s="38">
        <f t="shared" si="0"/>
        <v>18.816300000000002</v>
      </c>
      <c r="F32" s="38">
        <f t="shared" si="3"/>
        <v>32</v>
      </c>
      <c r="G32" s="38" t="str">
        <f t="shared" si="1"/>
        <v xml:space="preserve">PAT Robyn Harris &amp; Allayne Greenbury </v>
      </c>
      <c r="H32" s="38">
        <f t="shared" si="2"/>
        <v>32</v>
      </c>
    </row>
    <row r="33" spans="1:8" ht="12.75" customHeight="1" x14ac:dyDescent="0.35">
      <c r="A33" s="11">
        <v>32</v>
      </c>
      <c r="B33" s="6" t="str">
        <f>VLOOKUP(A33,sections!F$19:G$72,2,FALSE)</f>
        <v xml:space="preserve">GERSA Sheryl Robertson &amp; Bella Briely </v>
      </c>
      <c r="C33" s="6" t="s">
        <v>89</v>
      </c>
      <c r="D33" s="38">
        <f>IFERROR(VLOOKUP(B33,'section play'!$M$4:$N$135,2,FALSE),"0")</f>
        <v>17.72</v>
      </c>
      <c r="E33" s="38">
        <f t="shared" si="0"/>
        <v>17.716799999999999</v>
      </c>
      <c r="F33" s="38">
        <f t="shared" si="3"/>
        <v>33</v>
      </c>
      <c r="G33" s="38" t="str">
        <f t="shared" si="1"/>
        <v xml:space="preserve">GERSA Sheryl Robertson &amp; Bella Briely </v>
      </c>
      <c r="H33" s="38">
        <f t="shared" si="2"/>
        <v>33</v>
      </c>
    </row>
    <row r="34" spans="1:8" ht="12.75" customHeight="1" x14ac:dyDescent="0.35">
      <c r="A34" s="11">
        <v>15</v>
      </c>
      <c r="B34" s="6" t="str">
        <f>VLOOKUP(A34,sections!F$19:G$72,2,FALSE)</f>
        <v xml:space="preserve">TGA Michelle Lee &amp; Aroha Te Haara </v>
      </c>
      <c r="C34" s="6" t="s">
        <v>54</v>
      </c>
      <c r="D34" s="38">
        <f>IFERROR(VLOOKUP(B34,'section play'!$M$4:$N$135,2,FALSE),"0")</f>
        <v>17.509999999999998</v>
      </c>
      <c r="E34" s="38">
        <f t="shared" si="0"/>
        <v>17.508499999999998</v>
      </c>
      <c r="F34" s="38">
        <f t="shared" si="3"/>
        <v>34</v>
      </c>
      <c r="G34" s="38" t="str">
        <f t="shared" si="1"/>
        <v xml:space="preserve">TGA Michelle Lee &amp; Aroha Te Haara </v>
      </c>
      <c r="H34" s="38">
        <f t="shared" si="2"/>
        <v>34</v>
      </c>
    </row>
    <row r="35" spans="1:8" ht="12.75" customHeight="1" x14ac:dyDescent="0.35">
      <c r="A35" s="11">
        <v>52</v>
      </c>
      <c r="B35" s="6" t="str">
        <f>VLOOKUP(A35,sections!F$19:G$72,2,FALSE)</f>
        <v xml:space="preserve">WCC Katrina Tahana &amp; Lisa Murphy </v>
      </c>
      <c r="C35" s="6" t="s">
        <v>129</v>
      </c>
      <c r="D35" s="38">
        <f>IFERROR(VLOOKUP(B35,'section play'!$M$4:$N$135,2,FALSE),"0")</f>
        <v>17.509999999999998</v>
      </c>
      <c r="E35" s="38">
        <f t="shared" si="0"/>
        <v>17.504799999999999</v>
      </c>
      <c r="F35" s="38">
        <f t="shared" si="3"/>
        <v>35</v>
      </c>
      <c r="G35" s="38" t="str">
        <f t="shared" si="1"/>
        <v xml:space="preserve">WCC Katrina Tahana &amp; Lisa Murphy </v>
      </c>
      <c r="H35" s="38">
        <f t="shared" si="2"/>
        <v>35</v>
      </c>
    </row>
    <row r="36" spans="1:8" ht="12.75" customHeight="1" x14ac:dyDescent="0.35">
      <c r="A36" s="11">
        <v>44</v>
      </c>
      <c r="B36" s="6" t="str">
        <f>VLOOKUP(A36,sections!F$19:G$72,2,FALSE)</f>
        <v xml:space="preserve">ONE Rachel Mason &amp; Liz Morunga </v>
      </c>
      <c r="C36" s="6" t="s">
        <v>113</v>
      </c>
      <c r="D36" s="38">
        <f>IFERROR(VLOOKUP(B36,'section play'!$M$4:$N$135,2,FALSE),"0")</f>
        <v>16.509999999999998</v>
      </c>
      <c r="E36" s="38">
        <f t="shared" si="0"/>
        <v>16.505599999999998</v>
      </c>
      <c r="F36" s="38">
        <f t="shared" si="3"/>
        <v>36</v>
      </c>
      <c r="G36" s="38" t="str">
        <f t="shared" si="1"/>
        <v xml:space="preserve">ONE Rachel Mason &amp; Liz Morunga </v>
      </c>
      <c r="H36" s="38">
        <f t="shared" si="2"/>
        <v>36</v>
      </c>
    </row>
    <row r="37" spans="1:8" ht="12.75" customHeight="1" x14ac:dyDescent="0.35">
      <c r="A37" s="11">
        <v>47</v>
      </c>
      <c r="B37" s="6" t="str">
        <f>VLOOKUP(A37,sections!F$19:G$72,2,FALSE)</f>
        <v>PAT Addison &amp; Terri Argus</v>
      </c>
      <c r="C37" s="6" t="s">
        <v>119</v>
      </c>
      <c r="D37" s="38">
        <f>IFERROR(VLOOKUP(B37,'section play'!$M$4:$N$135,2,FALSE),"0")</f>
        <v>16.509999999999998</v>
      </c>
      <c r="E37" s="38">
        <f t="shared" si="0"/>
        <v>16.505299999999998</v>
      </c>
      <c r="F37" s="38">
        <f t="shared" si="3"/>
        <v>37</v>
      </c>
      <c r="G37" s="38" t="str">
        <f t="shared" si="1"/>
        <v>PAT Addison &amp; Terri Argus</v>
      </c>
      <c r="H37" s="38">
        <f t="shared" si="2"/>
        <v>37</v>
      </c>
    </row>
    <row r="38" spans="1:8" ht="12.75" customHeight="1" x14ac:dyDescent="0.35">
      <c r="A38" s="11">
        <v>10</v>
      </c>
      <c r="B38" s="6" t="str">
        <f>VLOOKUP(A38,sections!F$19:G$72,2,FALSE)</f>
        <v xml:space="preserve">HOR Letitia Jackson &amp; Maxine Soal </v>
      </c>
      <c r="C38" s="6" t="s">
        <v>44</v>
      </c>
      <c r="D38" s="38">
        <f>IFERROR(VLOOKUP(B38,'section play'!$M$4:$N$135,2,FALSE),"0")</f>
        <v>16.399999999999999</v>
      </c>
      <c r="E38" s="38">
        <f t="shared" si="0"/>
        <v>16.398999999999997</v>
      </c>
      <c r="F38" s="38">
        <f t="shared" si="3"/>
        <v>38</v>
      </c>
      <c r="G38" s="38" t="str">
        <f t="shared" si="1"/>
        <v xml:space="preserve">HOR Letitia Jackson &amp; Maxine Soal </v>
      </c>
      <c r="H38" s="38">
        <f t="shared" si="2"/>
        <v>38</v>
      </c>
    </row>
    <row r="39" spans="1:8" ht="12.75" customHeight="1" x14ac:dyDescent="0.35">
      <c r="A39" s="11">
        <v>40</v>
      </c>
      <c r="B39" s="6" t="str">
        <f>VLOOKUP(A39,sections!F$19:G$72,2,FALSE)</f>
        <v xml:space="preserve">WKE Denise Brennock &amp; Tracey Cowling </v>
      </c>
      <c r="C39" s="6" t="s">
        <v>105</v>
      </c>
      <c r="D39" s="38">
        <f>IFERROR(VLOOKUP(B39,'section play'!$M$4:$N$135,2,FALSE),"0")</f>
        <v>16.399999999999999</v>
      </c>
      <c r="E39" s="38">
        <f t="shared" si="0"/>
        <v>16.395999999999997</v>
      </c>
      <c r="F39" s="38">
        <f t="shared" si="3"/>
        <v>39</v>
      </c>
      <c r="G39" s="38" t="str">
        <f t="shared" si="1"/>
        <v xml:space="preserve">WKE Denise Brennock &amp; Tracey Cowling </v>
      </c>
      <c r="H39" s="38">
        <f t="shared" si="2"/>
        <v>39</v>
      </c>
    </row>
    <row r="40" spans="1:8" ht="12.75" customHeight="1" x14ac:dyDescent="0.35">
      <c r="A40" s="11">
        <v>17</v>
      </c>
      <c r="B40" s="6" t="str">
        <f>VLOOKUP(A40,sections!F$19:G$72,2,FALSE)</f>
        <v>NPL Dianne Rangiuia &amp; Teo Thoresen</v>
      </c>
      <c r="C40" s="6" t="s">
        <v>59</v>
      </c>
      <c r="D40" s="38">
        <f>IFERROR(VLOOKUP(B40,'section play'!$M$4:$N$135,2,FALSE),"0")</f>
        <v>13.23</v>
      </c>
      <c r="E40" s="38">
        <f t="shared" si="0"/>
        <v>13.228300000000001</v>
      </c>
      <c r="F40" s="38">
        <f t="shared" si="3"/>
        <v>40</v>
      </c>
      <c r="G40" s="38" t="str">
        <f t="shared" si="1"/>
        <v>NPL Dianne Rangiuia &amp; Teo Thoresen</v>
      </c>
      <c r="H40" s="38">
        <f t="shared" si="2"/>
        <v>40</v>
      </c>
    </row>
    <row r="41" spans="1:8" ht="12.75" customHeight="1" x14ac:dyDescent="0.35">
      <c r="A41" s="11">
        <v>31</v>
      </c>
      <c r="B41" s="6" t="str">
        <f>VLOOKUP(A41,sections!F$19:G$72,2,FALSE)</f>
        <v xml:space="preserve">BIR Ludene Paraha &amp; Mem Rapana </v>
      </c>
      <c r="C41" s="6" t="s">
        <v>87</v>
      </c>
      <c r="D41" s="38">
        <f>IFERROR(VLOOKUP(B41,'section play'!$M$4:$N$135,2,FALSE),"0")</f>
        <v>13.23</v>
      </c>
      <c r="E41" s="38">
        <f t="shared" si="0"/>
        <v>13.226900000000001</v>
      </c>
      <c r="F41" s="38">
        <f t="shared" si="3"/>
        <v>41</v>
      </c>
      <c r="G41" s="38" t="str">
        <f t="shared" si="1"/>
        <v xml:space="preserve">BIR Ludene Paraha &amp; Mem Rapana </v>
      </c>
      <c r="H41" s="38">
        <f t="shared" si="2"/>
        <v>41</v>
      </c>
    </row>
    <row r="42" spans="1:8" ht="12.75" customHeight="1" x14ac:dyDescent="0.35">
      <c r="A42" s="11">
        <v>35</v>
      </c>
      <c r="B42" s="6" t="str">
        <f>VLOOKUP(A42,sections!F$19:G$72,2,FALSE)</f>
        <v xml:space="preserve">TAR Monica Kendrick &amp; Lil Takiwa </v>
      </c>
      <c r="C42" s="6" t="s">
        <v>95</v>
      </c>
      <c r="D42" s="38">
        <f>IFERROR(VLOOKUP(B42,'section play'!$M$4:$N$135,2,FALSE),"0")</f>
        <v>13.2</v>
      </c>
      <c r="E42" s="38">
        <f t="shared" si="0"/>
        <v>13.196499999999999</v>
      </c>
      <c r="F42" s="38">
        <f t="shared" si="3"/>
        <v>42</v>
      </c>
      <c r="G42" s="38" t="str">
        <f t="shared" si="1"/>
        <v xml:space="preserve">TAR Monica Kendrick &amp; Lil Takiwa </v>
      </c>
      <c r="H42" s="38">
        <f t="shared" si="2"/>
        <v>42</v>
      </c>
    </row>
    <row r="43" spans="1:8" ht="12.75" customHeight="1" x14ac:dyDescent="0.35">
      <c r="A43" s="11">
        <v>34</v>
      </c>
      <c r="B43" s="6" t="str">
        <f>VLOOKUP(A43,sections!F$19:G$72,2,FALSE)</f>
        <v xml:space="preserve">MNU Karen Amiria &amp; Lani Pakieto </v>
      </c>
      <c r="C43" s="6" t="s">
        <v>93</v>
      </c>
      <c r="D43" s="38">
        <f>IFERROR(VLOOKUP(B43,'section play'!$M$4:$N$135,2,FALSE),"0")</f>
        <v>12.940000000000001</v>
      </c>
      <c r="E43" s="38">
        <f t="shared" si="0"/>
        <v>12.936600000000002</v>
      </c>
      <c r="F43" s="38">
        <f t="shared" si="3"/>
        <v>43</v>
      </c>
      <c r="G43" s="38" t="str">
        <f t="shared" si="1"/>
        <v xml:space="preserve">MNU Karen Amiria &amp; Lani Pakieto </v>
      </c>
      <c r="H43" s="38">
        <f t="shared" si="2"/>
        <v>43</v>
      </c>
    </row>
    <row r="44" spans="1:8" ht="12.75" customHeight="1" x14ac:dyDescent="0.35">
      <c r="A44" s="11">
        <v>25</v>
      </c>
      <c r="B44" s="6" t="str">
        <f>VLOOKUP(A44,sections!F$19:G$72,2,FALSE)</f>
        <v xml:space="preserve">TGA Annie Mair &amp; Bubs Gray </v>
      </c>
      <c r="C44" s="6" t="s">
        <v>75</v>
      </c>
      <c r="D44" s="38">
        <f>IFERROR(VLOOKUP(B44,'section play'!$M$4:$N$135,2,FALSE),"0")</f>
        <v>11.91</v>
      </c>
      <c r="E44" s="38">
        <f t="shared" si="0"/>
        <v>11.907500000000001</v>
      </c>
      <c r="F44" s="38">
        <f t="shared" si="3"/>
        <v>44</v>
      </c>
      <c r="G44" s="38" t="str">
        <f t="shared" si="1"/>
        <v xml:space="preserve">TGA Annie Mair &amp; Bubs Gray </v>
      </c>
      <c r="H44" s="38">
        <f t="shared" si="2"/>
        <v>44</v>
      </c>
    </row>
    <row r="45" spans="1:8" ht="12.75" customHeight="1" x14ac:dyDescent="0.35">
      <c r="A45" s="11">
        <v>53</v>
      </c>
      <c r="B45" s="6" t="str">
        <f>VLOOKUP(A45,sections!F$19:G$72,2,FALSE)</f>
        <v>SWA Michelle Macdonald &amp; Alicia Philburn</v>
      </c>
      <c r="C45" s="6" t="s">
        <v>131</v>
      </c>
      <c r="D45" s="38">
        <f>IFERROR(VLOOKUP(B45,'section play'!$M$4:$N$135,2,FALSE),"0")</f>
        <v>11.91</v>
      </c>
      <c r="E45" s="38">
        <f t="shared" si="0"/>
        <v>11.9047</v>
      </c>
      <c r="F45" s="38">
        <f t="shared" si="3"/>
        <v>45</v>
      </c>
      <c r="G45" s="38" t="str">
        <f t="shared" si="1"/>
        <v>SWA Michelle Macdonald &amp; Alicia Philburn</v>
      </c>
      <c r="H45" s="38">
        <f t="shared" si="2"/>
        <v>45</v>
      </c>
    </row>
    <row r="46" spans="1:8" ht="12.75" customHeight="1" x14ac:dyDescent="0.35">
      <c r="A46" s="11">
        <v>39</v>
      </c>
      <c r="B46" s="6" t="str">
        <f>VLOOKUP(A46,sections!F$19:G$72,2,FALSE)</f>
        <v>MAN Josie Tahana &amp; Sue Veu</v>
      </c>
      <c r="C46" s="6" t="s">
        <v>103</v>
      </c>
      <c r="D46" s="38">
        <f>IFERROR(VLOOKUP(B46,'section play'!$M$4:$N$135,2,FALSE),"0")</f>
        <v>11.829999999999998</v>
      </c>
      <c r="E46" s="38">
        <f t="shared" si="0"/>
        <v>11.826099999999999</v>
      </c>
      <c r="F46" s="38">
        <f t="shared" si="3"/>
        <v>46</v>
      </c>
      <c r="G46" s="38" t="str">
        <f t="shared" si="1"/>
        <v>MAN Josie Tahana &amp; Sue Veu</v>
      </c>
      <c r="H46" s="38">
        <f t="shared" si="2"/>
        <v>46</v>
      </c>
    </row>
    <row r="47" spans="1:8" ht="12.75" customHeight="1" x14ac:dyDescent="0.35">
      <c r="A47" s="11">
        <v>28</v>
      </c>
      <c r="B47" s="6" t="str">
        <f>VLOOKUP(A47,sections!F$19:G$72,2,FALSE)</f>
        <v xml:space="preserve">OTA Tina Bartlett &amp; Natasha Taufalele </v>
      </c>
      <c r="C47" s="6" t="s">
        <v>81</v>
      </c>
      <c r="D47" s="38">
        <f>IFERROR(VLOOKUP(B47,'section play'!$M$4:$N$135,2,FALSE),"0")</f>
        <v>11.637499999999998</v>
      </c>
      <c r="E47" s="38">
        <f t="shared" si="0"/>
        <v>11.634699999999997</v>
      </c>
      <c r="F47" s="38">
        <f t="shared" si="3"/>
        <v>47</v>
      </c>
      <c r="G47" s="38" t="str">
        <f t="shared" si="1"/>
        <v xml:space="preserve">OTA Tina Bartlett &amp; Natasha Taufalele </v>
      </c>
      <c r="H47" s="38">
        <f t="shared" si="2"/>
        <v>47</v>
      </c>
    </row>
    <row r="48" spans="1:8" ht="12.75" customHeight="1" x14ac:dyDescent="0.35">
      <c r="A48" s="11">
        <v>50</v>
      </c>
      <c r="B48" s="6" t="str">
        <f>VLOOKUP(A48,sections!F$19:G$72,2,FALSE)</f>
        <v>PET Adrienne McCarthy &amp; Sherise Whitu</v>
      </c>
      <c r="C48" s="6" t="s">
        <v>125</v>
      </c>
      <c r="D48" s="38">
        <f>IFERROR(VLOOKUP(B48,'section play'!$M$4:$N$135,2,FALSE),"0")</f>
        <v>9.52</v>
      </c>
      <c r="E48" s="38">
        <f t="shared" si="0"/>
        <v>9.5149999999999988</v>
      </c>
      <c r="F48" s="38">
        <f t="shared" si="3"/>
        <v>48</v>
      </c>
      <c r="G48" s="38" t="str">
        <f t="shared" si="1"/>
        <v>PET Adrienne McCarthy &amp; Sherise Whitu</v>
      </c>
      <c r="H48" s="38">
        <f t="shared" si="2"/>
        <v>48</v>
      </c>
    </row>
    <row r="49" spans="1:8" ht="12.75" customHeight="1" x14ac:dyDescent="0.35">
      <c r="A49" s="11">
        <v>29</v>
      </c>
      <c r="B49" s="6" t="str">
        <f>VLOOKUP(A49,sections!F$19:G$72,2,FALSE)</f>
        <v xml:space="preserve">HOR Margo Kingi &amp; Corrina Davis </v>
      </c>
      <c r="C49" s="6" t="s">
        <v>83</v>
      </c>
      <c r="D49" s="38">
        <f>IFERROR(VLOOKUP(B49,'section play'!$M$4:$N$135,2,FALSE),"0")</f>
        <v>9.3099999999999987</v>
      </c>
      <c r="E49" s="38">
        <f t="shared" si="0"/>
        <v>9.3070999999999984</v>
      </c>
      <c r="F49" s="38">
        <f t="shared" si="3"/>
        <v>49</v>
      </c>
      <c r="G49" s="38" t="str">
        <f t="shared" si="1"/>
        <v xml:space="preserve">HOR Margo Kingi &amp; Corrina Davis </v>
      </c>
      <c r="H49" s="38">
        <f t="shared" si="2"/>
        <v>49</v>
      </c>
    </row>
    <row r="50" spans="1:8" ht="12.75" customHeight="1" x14ac:dyDescent="0.35">
      <c r="A50" s="11">
        <v>43</v>
      </c>
      <c r="B50" s="6" t="str">
        <f>VLOOKUP(A50,sections!F$19:G$72,2,FALSE)</f>
        <v xml:space="preserve">MAN GG Tahana &amp; Acushla Potaka </v>
      </c>
      <c r="C50" s="6" t="s">
        <v>111</v>
      </c>
      <c r="D50" s="38">
        <f>IFERROR(VLOOKUP(B50,'section play'!$M$4:$N$135,2,FALSE),"0")</f>
        <v>6.05</v>
      </c>
      <c r="E50" s="38">
        <f t="shared" si="0"/>
        <v>6.0457000000000001</v>
      </c>
      <c r="F50" s="38">
        <f t="shared" si="3"/>
        <v>50</v>
      </c>
      <c r="G50" s="38" t="str">
        <f t="shared" si="1"/>
        <v xml:space="preserve">MAN GG Tahana &amp; Acushla Potaka </v>
      </c>
      <c r="H50" s="38">
        <f t="shared" si="2"/>
        <v>50</v>
      </c>
    </row>
    <row r="51" spans="1:8" ht="12.75" customHeight="1" x14ac:dyDescent="0.35">
      <c r="A51" s="11">
        <v>49</v>
      </c>
      <c r="B51" s="6" t="str">
        <f>VLOOKUP(A51,sections!F$19:G$72,2,FALSE)</f>
        <v>NPL Sharon Crook &amp; Christine Berben-Carmine</v>
      </c>
      <c r="C51" s="6" t="s">
        <v>123</v>
      </c>
      <c r="D51" s="38">
        <f>IFERROR(VLOOKUP(B51,'section play'!$M$4:$N$135,2,FALSE),"0")</f>
        <v>4.92</v>
      </c>
      <c r="E51" s="38">
        <f t="shared" si="0"/>
        <v>4.9150999999999998</v>
      </c>
      <c r="F51" s="38">
        <f t="shared" si="3"/>
        <v>51</v>
      </c>
      <c r="G51" s="38" t="str">
        <f t="shared" si="1"/>
        <v>NPL Sharon Crook &amp; Christine Berben-Carmine</v>
      </c>
      <c r="H51" s="38">
        <f t="shared" si="2"/>
        <v>51</v>
      </c>
    </row>
    <row r="52" spans="1:8" ht="12.75" customHeight="1" x14ac:dyDescent="0.35">
      <c r="A52" s="11">
        <v>51</v>
      </c>
      <c r="B52" s="6" t="str">
        <f>VLOOKUP(A52,sections!F$19:G$72,2,FALSE)</f>
        <v xml:space="preserve">HOR Julieanne Boyce &amp; Robyn Quinn </v>
      </c>
      <c r="C52" s="6" t="s">
        <v>127</v>
      </c>
      <c r="D52" s="38">
        <f>IFERROR(VLOOKUP(B52,'section play'!$M$4:$N$135,2,FALSE),"0")</f>
        <v>3.71</v>
      </c>
      <c r="E52" s="38">
        <f t="shared" si="0"/>
        <v>3.7048999999999999</v>
      </c>
      <c r="F52" s="38">
        <f t="shared" si="3"/>
        <v>52</v>
      </c>
      <c r="G52" s="38" t="str">
        <f t="shared" si="1"/>
        <v xml:space="preserve">HOR Julieanne Boyce &amp; Robyn Quinn </v>
      </c>
      <c r="H52" s="38">
        <f t="shared" si="2"/>
        <v>52</v>
      </c>
    </row>
    <row r="53" spans="1:8" ht="12.75" customHeight="1" x14ac:dyDescent="0.35">
      <c r="A53" s="11">
        <v>46</v>
      </c>
      <c r="B53" s="6" t="str">
        <f>VLOOKUP(A53,sections!F$19:G$72,2,FALSE)</f>
        <v xml:space="preserve">MAN Tania Martin &amp; Sarah Ewe </v>
      </c>
      <c r="C53" s="6" t="s">
        <v>117</v>
      </c>
      <c r="D53" s="38">
        <f>IFERROR(VLOOKUP(B53,'section play'!$M$4:$N$135,2,FALSE),"0")</f>
        <v>1.21</v>
      </c>
      <c r="E53" s="38">
        <f t="shared" si="0"/>
        <v>1.2054</v>
      </c>
      <c r="F53" s="38">
        <f t="shared" si="3"/>
        <v>53</v>
      </c>
      <c r="G53" s="38" t="str">
        <f t="shared" si="1"/>
        <v xml:space="preserve">MAN Tania Martin &amp; Sarah Ewe </v>
      </c>
      <c r="H53" s="38">
        <f t="shared" si="2"/>
        <v>53</v>
      </c>
    </row>
    <row r="54" spans="1:8" ht="12.75" customHeight="1" x14ac:dyDescent="0.35">
      <c r="A54" s="11">
        <v>54</v>
      </c>
      <c r="B54" s="6" t="str">
        <f>VLOOKUP(A54,sections!F$19:G$72,2,FALSE)</f>
        <v xml:space="preserve">BYE </v>
      </c>
      <c r="C54" s="6" t="s">
        <v>133</v>
      </c>
      <c r="D54" s="38">
        <f>IFERROR(VLOOKUP(B54,'section play'!$M$4:$N$135,2,FALSE),"0")</f>
        <v>-1</v>
      </c>
      <c r="E54" s="38">
        <f t="shared" si="0"/>
        <v>-1.0054000000000001</v>
      </c>
      <c r="F54" s="38">
        <f t="shared" si="3"/>
        <v>54</v>
      </c>
      <c r="G54" s="38" t="str">
        <f t="shared" si="1"/>
        <v xml:space="preserve">BYE </v>
      </c>
      <c r="H54" s="38">
        <f t="shared" si="2"/>
        <v>54</v>
      </c>
    </row>
    <row r="55" spans="1:8" ht="12.75" customHeight="1" x14ac:dyDescent="0.35">
      <c r="B55" s="6"/>
      <c r="C55" s="6"/>
      <c r="F55" s="11">
        <v>55</v>
      </c>
      <c r="G55" s="11" t="s">
        <v>213</v>
      </c>
      <c r="H55" s="38">
        <f t="shared" si="2"/>
        <v>55</v>
      </c>
    </row>
    <row r="56" spans="1:8" ht="12.75" customHeight="1" x14ac:dyDescent="0.35">
      <c r="B56" s="6"/>
      <c r="C56" s="6"/>
      <c r="F56" s="11">
        <v>56</v>
      </c>
      <c r="G56" s="11" t="s">
        <v>214</v>
      </c>
      <c r="H56" s="38">
        <f t="shared" si="2"/>
        <v>56</v>
      </c>
    </row>
    <row r="57" spans="1:8" ht="12.75" customHeight="1" x14ac:dyDescent="0.35">
      <c r="B57" s="6"/>
      <c r="C57" s="6"/>
      <c r="F57" s="11">
        <v>57</v>
      </c>
      <c r="G57" s="11" t="s">
        <v>215</v>
      </c>
      <c r="H57" s="38">
        <f t="shared" si="2"/>
        <v>57</v>
      </c>
    </row>
    <row r="58" spans="1:8" ht="12.75" customHeight="1" x14ac:dyDescent="0.35">
      <c r="B58" s="6"/>
      <c r="C58" s="6"/>
      <c r="F58" s="11">
        <v>58</v>
      </c>
      <c r="G58" s="11" t="s">
        <v>216</v>
      </c>
      <c r="H58" s="38">
        <f t="shared" si="2"/>
        <v>58</v>
      </c>
    </row>
    <row r="59" spans="1:8" ht="12.75" customHeight="1" x14ac:dyDescent="0.35">
      <c r="B59" s="6"/>
      <c r="C59" s="6"/>
      <c r="F59" s="11">
        <v>59</v>
      </c>
      <c r="G59" s="11" t="s">
        <v>217</v>
      </c>
      <c r="H59" s="38">
        <f t="shared" si="2"/>
        <v>59</v>
      </c>
    </row>
    <row r="60" spans="1:8" ht="12.75" customHeight="1" x14ac:dyDescent="0.35">
      <c r="B60" s="6"/>
      <c r="C60" s="6"/>
      <c r="F60" s="11">
        <v>60</v>
      </c>
      <c r="G60" s="11" t="s">
        <v>218</v>
      </c>
      <c r="H60" s="38">
        <f t="shared" si="2"/>
        <v>60</v>
      </c>
    </row>
    <row r="61" spans="1:8" ht="12.75" customHeight="1" x14ac:dyDescent="0.35">
      <c r="B61" s="6"/>
      <c r="C61" s="6"/>
    </row>
    <row r="62" spans="1:8" ht="12.75" customHeight="1" x14ac:dyDescent="0.35">
      <c r="B62" s="6"/>
      <c r="C62" s="6"/>
    </row>
    <row r="63" spans="1:8" ht="12.75" customHeight="1" x14ac:dyDescent="0.35">
      <c r="B63" s="6"/>
      <c r="C63" s="6"/>
    </row>
    <row r="64" spans="1:8" ht="12.75" customHeight="1" x14ac:dyDescent="0.35">
      <c r="B64" s="6"/>
      <c r="C64" s="6"/>
    </row>
    <row r="65" spans="2:3" ht="12.75" customHeight="1" x14ac:dyDescent="0.35">
      <c r="B65" s="6"/>
      <c r="C65" s="6"/>
    </row>
    <row r="66" spans="2:3" ht="12.75" customHeight="1" x14ac:dyDescent="0.35">
      <c r="B66" s="6"/>
      <c r="C66" s="6"/>
    </row>
    <row r="67" spans="2:3" ht="12.75" customHeight="1" x14ac:dyDescent="0.35">
      <c r="B67" s="6"/>
      <c r="C67" s="6"/>
    </row>
    <row r="68" spans="2:3" ht="12.75" customHeight="1" x14ac:dyDescent="0.35">
      <c r="B68" s="6"/>
      <c r="C68" s="6"/>
    </row>
    <row r="69" spans="2:3" ht="12.75" customHeight="1" x14ac:dyDescent="0.35">
      <c r="B69" s="6"/>
      <c r="C69" s="6"/>
    </row>
    <row r="70" spans="2:3" ht="12.75" customHeight="1" x14ac:dyDescent="0.35">
      <c r="B70" s="6"/>
      <c r="C70" s="6"/>
    </row>
    <row r="71" spans="2:3" ht="12.75" customHeight="1" x14ac:dyDescent="0.35">
      <c r="B71" s="6"/>
      <c r="C71" s="6"/>
    </row>
    <row r="72" spans="2:3" ht="12.75" customHeight="1" x14ac:dyDescent="0.35">
      <c r="B72" s="6"/>
      <c r="C72" s="6"/>
    </row>
    <row r="73" spans="2:3" ht="12.75" customHeight="1" x14ac:dyDescent="0.35">
      <c r="B73" s="6"/>
      <c r="C73" s="6"/>
    </row>
    <row r="74" spans="2:3" ht="12.75" customHeight="1" x14ac:dyDescent="0.35">
      <c r="B74" s="6"/>
      <c r="C74" s="6"/>
    </row>
    <row r="75" spans="2:3" ht="12.75" customHeight="1" x14ac:dyDescent="0.35">
      <c r="B75" s="6"/>
      <c r="C75" s="6"/>
    </row>
    <row r="76" spans="2:3" ht="12.75" customHeight="1" x14ac:dyDescent="0.35">
      <c r="B76" s="6"/>
      <c r="C76" s="6"/>
    </row>
    <row r="77" spans="2:3" ht="12.75" customHeight="1" x14ac:dyDescent="0.35">
      <c r="B77" s="6"/>
      <c r="C77" s="6"/>
    </row>
    <row r="78" spans="2:3" ht="12.75" customHeight="1" x14ac:dyDescent="0.35">
      <c r="B78" s="6"/>
      <c r="C78" s="6"/>
    </row>
    <row r="79" spans="2:3" ht="12.75" customHeight="1" x14ac:dyDescent="0.35">
      <c r="B79" s="6"/>
      <c r="C79" s="6"/>
    </row>
    <row r="80" spans="2:3" ht="12.75" customHeight="1" x14ac:dyDescent="0.35">
      <c r="B80" s="6"/>
      <c r="C80" s="6"/>
    </row>
    <row r="81" spans="2:3" ht="12.75" customHeight="1" x14ac:dyDescent="0.35">
      <c r="B81" s="6"/>
      <c r="C81" s="6"/>
    </row>
    <row r="82" spans="2:3" ht="12.75" customHeight="1" x14ac:dyDescent="0.35">
      <c r="B82" s="6"/>
      <c r="C82" s="6"/>
    </row>
    <row r="83" spans="2:3" ht="12.75" customHeight="1" x14ac:dyDescent="0.35">
      <c r="B83" s="6"/>
      <c r="C83" s="6"/>
    </row>
    <row r="84" spans="2:3" ht="12.75" customHeight="1" x14ac:dyDescent="0.35">
      <c r="B84" s="6"/>
      <c r="C84" s="6"/>
    </row>
    <row r="85" spans="2:3" ht="12.75" customHeight="1" x14ac:dyDescent="0.35">
      <c r="B85" s="6"/>
      <c r="C85" s="6"/>
    </row>
    <row r="86" spans="2:3" ht="12.75" customHeight="1" x14ac:dyDescent="0.35">
      <c r="B86" s="6"/>
      <c r="C86" s="6"/>
    </row>
    <row r="87" spans="2:3" ht="12.75" customHeight="1" x14ac:dyDescent="0.35">
      <c r="B87" s="6"/>
      <c r="C87" s="6"/>
    </row>
    <row r="88" spans="2:3" ht="12.75" customHeight="1" x14ac:dyDescent="0.35">
      <c r="B88" s="6"/>
      <c r="C88" s="6"/>
    </row>
    <row r="89" spans="2:3" ht="12.75" customHeight="1" x14ac:dyDescent="0.35">
      <c r="B89" s="6"/>
      <c r="C89" s="6"/>
    </row>
    <row r="90" spans="2:3" ht="12.75" customHeight="1" x14ac:dyDescent="0.35">
      <c r="B90" s="6"/>
      <c r="C90" s="6"/>
    </row>
    <row r="91" spans="2:3" ht="12.75" customHeight="1" x14ac:dyDescent="0.35">
      <c r="B91" s="6"/>
      <c r="C91" s="6"/>
    </row>
    <row r="92" spans="2:3" ht="12.75" customHeight="1" x14ac:dyDescent="0.35">
      <c r="B92" s="6"/>
      <c r="C92" s="6"/>
    </row>
    <row r="93" spans="2:3" ht="12.75" customHeight="1" x14ac:dyDescent="0.35">
      <c r="B93" s="6"/>
      <c r="C93" s="6"/>
    </row>
    <row r="94" spans="2:3" ht="12.75" customHeight="1" x14ac:dyDescent="0.35">
      <c r="B94" s="6"/>
      <c r="C94" s="6"/>
    </row>
    <row r="95" spans="2:3" ht="12.75" customHeight="1" x14ac:dyDescent="0.35">
      <c r="B95" s="6"/>
      <c r="C95" s="6"/>
    </row>
    <row r="96" spans="2:3" ht="12.75" customHeight="1" x14ac:dyDescent="0.35">
      <c r="B96" s="6"/>
      <c r="C96" s="6"/>
    </row>
    <row r="97" spans="2:3" ht="12.75" customHeight="1" x14ac:dyDescent="0.35">
      <c r="B97" s="6"/>
      <c r="C97" s="6"/>
    </row>
    <row r="98" spans="2:3" ht="12.75" customHeight="1" x14ac:dyDescent="0.35">
      <c r="B98" s="6"/>
      <c r="C98" s="6"/>
    </row>
    <row r="99" spans="2:3" ht="12.75" customHeight="1" x14ac:dyDescent="0.35">
      <c r="B99" s="6"/>
      <c r="C99" s="6"/>
    </row>
    <row r="100" spans="2:3" ht="12.75" customHeight="1" x14ac:dyDescent="0.35">
      <c r="B100" s="6"/>
      <c r="C100" s="6"/>
    </row>
    <row r="101" spans="2:3" ht="12.75" customHeight="1" x14ac:dyDescent="0.35">
      <c r="B101" s="6"/>
      <c r="C101" s="6"/>
    </row>
    <row r="102" spans="2:3" ht="12.75" customHeight="1" x14ac:dyDescent="0.35">
      <c r="B102" s="6"/>
      <c r="C102" s="6"/>
    </row>
    <row r="103" spans="2:3" ht="12.75" customHeight="1" x14ac:dyDescent="0.35">
      <c r="B103" s="6"/>
      <c r="C103" s="6"/>
    </row>
    <row r="104" spans="2:3" ht="12.75" customHeight="1" x14ac:dyDescent="0.35">
      <c r="B104" s="6"/>
      <c r="C104" s="6"/>
    </row>
    <row r="105" spans="2:3" ht="12.75" customHeight="1" x14ac:dyDescent="0.35">
      <c r="B105" s="6"/>
      <c r="C105" s="6"/>
    </row>
    <row r="106" spans="2:3" ht="12.75" customHeight="1" x14ac:dyDescent="0.35">
      <c r="B106" s="6"/>
      <c r="C106" s="6"/>
    </row>
    <row r="107" spans="2:3" ht="12.75" customHeight="1" x14ac:dyDescent="0.35">
      <c r="B107" s="6"/>
      <c r="C107" s="6"/>
    </row>
    <row r="108" spans="2:3" ht="12.75" customHeight="1" x14ac:dyDescent="0.35">
      <c r="B108" s="6"/>
      <c r="C108" s="6"/>
    </row>
    <row r="109" spans="2:3" ht="12.75" customHeight="1" x14ac:dyDescent="0.35">
      <c r="B109" s="6"/>
      <c r="C109" s="6"/>
    </row>
    <row r="110" spans="2:3" ht="12.75" customHeight="1" x14ac:dyDescent="0.35">
      <c r="B110" s="6"/>
      <c r="C110" s="6"/>
    </row>
    <row r="111" spans="2:3" ht="12.75" customHeight="1" x14ac:dyDescent="0.35">
      <c r="B111" s="6"/>
      <c r="C111" s="6"/>
    </row>
    <row r="112" spans="2:3" ht="12.75" customHeight="1" x14ac:dyDescent="0.35">
      <c r="B112" s="6"/>
      <c r="C112" s="6"/>
    </row>
    <row r="113" spans="2:3" ht="12.75" customHeight="1" x14ac:dyDescent="0.35">
      <c r="B113" s="6"/>
      <c r="C113" s="6"/>
    </row>
    <row r="114" spans="2:3" ht="12.75" customHeight="1" x14ac:dyDescent="0.35">
      <c r="B114" s="6"/>
      <c r="C114" s="6"/>
    </row>
    <row r="115" spans="2:3" ht="12.75" customHeight="1" x14ac:dyDescent="0.35">
      <c r="B115" s="6"/>
      <c r="C115" s="6"/>
    </row>
    <row r="116" spans="2:3" ht="12.75" customHeight="1" x14ac:dyDescent="0.35">
      <c r="B116" s="6"/>
      <c r="C116" s="6"/>
    </row>
    <row r="117" spans="2:3" ht="12.75" customHeight="1" x14ac:dyDescent="0.35">
      <c r="B117" s="6"/>
      <c r="C117" s="6"/>
    </row>
    <row r="118" spans="2:3" ht="12.75" customHeight="1" x14ac:dyDescent="0.35">
      <c r="B118" s="6"/>
      <c r="C118" s="6"/>
    </row>
    <row r="119" spans="2:3" ht="12.75" customHeight="1" x14ac:dyDescent="0.35">
      <c r="B119" s="6"/>
      <c r="C119" s="6"/>
    </row>
    <row r="120" spans="2:3" ht="12.75" customHeight="1" x14ac:dyDescent="0.35">
      <c r="B120" s="6"/>
      <c r="C120" s="6"/>
    </row>
    <row r="121" spans="2:3" ht="12.75" customHeight="1" x14ac:dyDescent="0.35">
      <c r="B121" s="6"/>
      <c r="C121" s="6"/>
    </row>
    <row r="122" spans="2:3" ht="12.75" customHeight="1" x14ac:dyDescent="0.35">
      <c r="B122" s="6"/>
      <c r="C122" s="6"/>
    </row>
    <row r="123" spans="2:3" ht="12.75" customHeight="1" x14ac:dyDescent="0.35">
      <c r="B123" s="6"/>
      <c r="C123" s="6"/>
    </row>
    <row r="124" spans="2:3" ht="12.75" customHeight="1" x14ac:dyDescent="0.35">
      <c r="B124" s="6"/>
      <c r="C124" s="6"/>
    </row>
    <row r="125" spans="2:3" ht="12.75" customHeight="1" x14ac:dyDescent="0.35">
      <c r="B125" s="6"/>
      <c r="C125" s="6"/>
    </row>
    <row r="126" spans="2:3" ht="12.75" customHeight="1" x14ac:dyDescent="0.35">
      <c r="B126" s="6"/>
      <c r="C126" s="6"/>
    </row>
    <row r="127" spans="2:3" ht="12.75" customHeight="1" x14ac:dyDescent="0.35">
      <c r="B127" s="6"/>
      <c r="C127" s="6"/>
    </row>
    <row r="128" spans="2:3" ht="12.75" customHeight="1" x14ac:dyDescent="0.35">
      <c r="B128" s="6"/>
      <c r="C128" s="6"/>
    </row>
    <row r="129" spans="2:3" ht="12.75" customHeight="1" x14ac:dyDescent="0.35">
      <c r="B129" s="6"/>
      <c r="C129" s="6"/>
    </row>
    <row r="130" spans="2:3" ht="12.75" customHeight="1" x14ac:dyDescent="0.35">
      <c r="B130" s="6"/>
      <c r="C130" s="6"/>
    </row>
    <row r="131" spans="2:3" ht="12.75" customHeight="1" x14ac:dyDescent="0.35">
      <c r="B131" s="6"/>
      <c r="C131" s="6"/>
    </row>
    <row r="132" spans="2:3" ht="12.75" customHeight="1" x14ac:dyDescent="0.35">
      <c r="B132" s="6"/>
      <c r="C132" s="6"/>
    </row>
    <row r="133" spans="2:3" ht="12.75" customHeight="1" x14ac:dyDescent="0.35">
      <c r="B133" s="6"/>
      <c r="C133" s="6"/>
    </row>
    <row r="134" spans="2:3" ht="12.75" customHeight="1" x14ac:dyDescent="0.35">
      <c r="B134" s="6"/>
      <c r="C134" s="6"/>
    </row>
    <row r="135" spans="2:3" ht="12.75" customHeight="1" x14ac:dyDescent="0.35">
      <c r="B135" s="6"/>
      <c r="C135" s="6"/>
    </row>
    <row r="136" spans="2:3" ht="12.75" customHeight="1" x14ac:dyDescent="0.35">
      <c r="B136" s="6"/>
      <c r="C136" s="6"/>
    </row>
    <row r="137" spans="2:3" ht="12.75" customHeight="1" x14ac:dyDescent="0.35">
      <c r="B137" s="6"/>
      <c r="C137" s="6"/>
    </row>
    <row r="138" spans="2:3" ht="12.75" customHeight="1" x14ac:dyDescent="0.35">
      <c r="B138" s="6"/>
      <c r="C138" s="6"/>
    </row>
    <row r="139" spans="2:3" ht="12.75" customHeight="1" x14ac:dyDescent="0.35">
      <c r="B139" s="6"/>
      <c r="C139" s="6"/>
    </row>
    <row r="140" spans="2:3" ht="12.75" customHeight="1" x14ac:dyDescent="0.35">
      <c r="B140" s="6"/>
      <c r="C140" s="6"/>
    </row>
    <row r="141" spans="2:3" ht="12.75" customHeight="1" x14ac:dyDescent="0.35">
      <c r="B141" s="6"/>
      <c r="C141" s="6"/>
    </row>
    <row r="142" spans="2:3" ht="12.75" customHeight="1" x14ac:dyDescent="0.35">
      <c r="B142" s="6"/>
      <c r="C142" s="6"/>
    </row>
    <row r="143" spans="2:3" ht="12.75" customHeight="1" x14ac:dyDescent="0.35">
      <c r="B143" s="6"/>
      <c r="C143" s="6"/>
    </row>
    <row r="144" spans="2:3" ht="12.75" customHeight="1" x14ac:dyDescent="0.35">
      <c r="B144" s="6"/>
      <c r="C144" s="6"/>
    </row>
    <row r="145" spans="2:3" ht="12.75" customHeight="1" x14ac:dyDescent="0.35">
      <c r="B145" s="6"/>
      <c r="C145" s="6"/>
    </row>
    <row r="146" spans="2:3" ht="12.75" customHeight="1" x14ac:dyDescent="0.35">
      <c r="B146" s="6"/>
      <c r="C146" s="6"/>
    </row>
    <row r="147" spans="2:3" ht="12.75" customHeight="1" x14ac:dyDescent="0.35">
      <c r="B147" s="6"/>
      <c r="C147" s="6"/>
    </row>
    <row r="148" spans="2:3" ht="12.75" customHeight="1" x14ac:dyDescent="0.35">
      <c r="B148" s="6"/>
      <c r="C148" s="6"/>
    </row>
    <row r="149" spans="2:3" ht="12.75" customHeight="1" x14ac:dyDescent="0.35">
      <c r="B149" s="6"/>
      <c r="C149" s="6"/>
    </row>
    <row r="150" spans="2:3" ht="12.75" customHeight="1" x14ac:dyDescent="0.35">
      <c r="B150" s="6"/>
      <c r="C150" s="6"/>
    </row>
    <row r="151" spans="2:3" ht="12.75" customHeight="1" x14ac:dyDescent="0.35">
      <c r="B151" s="6"/>
      <c r="C151" s="6"/>
    </row>
    <row r="152" spans="2:3" ht="12.75" customHeight="1" x14ac:dyDescent="0.35">
      <c r="B152" s="6"/>
      <c r="C152" s="6"/>
    </row>
    <row r="153" spans="2:3" ht="12.75" customHeight="1" x14ac:dyDescent="0.35">
      <c r="B153" s="6"/>
      <c r="C153" s="6"/>
    </row>
    <row r="154" spans="2:3" ht="12.75" customHeight="1" x14ac:dyDescent="0.35">
      <c r="B154" s="6"/>
      <c r="C154" s="6"/>
    </row>
    <row r="155" spans="2:3" ht="12.75" customHeight="1" x14ac:dyDescent="0.35">
      <c r="B155" s="6"/>
      <c r="C155" s="6"/>
    </row>
    <row r="156" spans="2:3" ht="12.75" customHeight="1" x14ac:dyDescent="0.35">
      <c r="B156" s="6"/>
      <c r="C156" s="6"/>
    </row>
    <row r="157" spans="2:3" ht="12.75" customHeight="1" x14ac:dyDescent="0.35">
      <c r="B157" s="6"/>
      <c r="C157" s="6"/>
    </row>
    <row r="158" spans="2:3" ht="12.75" customHeight="1" x14ac:dyDescent="0.35">
      <c r="B158" s="6"/>
      <c r="C158" s="6"/>
    </row>
    <row r="159" spans="2:3" ht="12.75" customHeight="1" x14ac:dyDescent="0.35">
      <c r="B159" s="6"/>
      <c r="C159" s="6"/>
    </row>
    <row r="160" spans="2:3" ht="12.75" customHeight="1" x14ac:dyDescent="0.35">
      <c r="B160" s="6"/>
      <c r="C160" s="6"/>
    </row>
    <row r="161" spans="2:3" ht="12.75" customHeight="1" x14ac:dyDescent="0.35">
      <c r="B161" s="6"/>
      <c r="C161" s="6"/>
    </row>
    <row r="162" spans="2:3" ht="12.75" customHeight="1" x14ac:dyDescent="0.35">
      <c r="B162" s="6"/>
      <c r="C162" s="6"/>
    </row>
    <row r="163" spans="2:3" ht="12.75" customHeight="1" x14ac:dyDescent="0.35">
      <c r="B163" s="6"/>
      <c r="C163" s="6"/>
    </row>
    <row r="164" spans="2:3" ht="12.75" customHeight="1" x14ac:dyDescent="0.35">
      <c r="B164" s="6"/>
      <c r="C164" s="6"/>
    </row>
    <row r="165" spans="2:3" ht="12.75" customHeight="1" x14ac:dyDescent="0.35">
      <c r="B165" s="6"/>
      <c r="C165" s="6"/>
    </row>
    <row r="166" spans="2:3" ht="12.75" customHeight="1" x14ac:dyDescent="0.35">
      <c r="B166" s="6"/>
      <c r="C166" s="6"/>
    </row>
    <row r="167" spans="2:3" ht="12.75" customHeight="1" x14ac:dyDescent="0.35">
      <c r="B167" s="6"/>
      <c r="C167" s="6"/>
    </row>
    <row r="168" spans="2:3" ht="12.75" customHeight="1" x14ac:dyDescent="0.35">
      <c r="B168" s="6"/>
      <c r="C168" s="6"/>
    </row>
    <row r="169" spans="2:3" ht="12.75" customHeight="1" x14ac:dyDescent="0.35">
      <c r="B169" s="6"/>
      <c r="C169" s="6"/>
    </row>
    <row r="170" spans="2:3" ht="12.75" customHeight="1" x14ac:dyDescent="0.35">
      <c r="B170" s="6"/>
      <c r="C170" s="6"/>
    </row>
    <row r="171" spans="2:3" ht="12.75" customHeight="1" x14ac:dyDescent="0.35">
      <c r="B171" s="6"/>
      <c r="C171" s="6"/>
    </row>
    <row r="172" spans="2:3" ht="12.75" customHeight="1" x14ac:dyDescent="0.35">
      <c r="B172" s="6"/>
      <c r="C172" s="6"/>
    </row>
    <row r="173" spans="2:3" ht="12.75" customHeight="1" x14ac:dyDescent="0.35">
      <c r="B173" s="6"/>
      <c r="C173" s="6"/>
    </row>
    <row r="174" spans="2:3" ht="12.75" customHeight="1" x14ac:dyDescent="0.35">
      <c r="B174" s="6"/>
      <c r="C174" s="6"/>
    </row>
    <row r="175" spans="2:3" ht="12.75" customHeight="1" x14ac:dyDescent="0.35">
      <c r="B175" s="6"/>
      <c r="C175" s="6"/>
    </row>
    <row r="176" spans="2:3" ht="12.75" customHeight="1" x14ac:dyDescent="0.35">
      <c r="B176" s="6"/>
      <c r="C176" s="6"/>
    </row>
    <row r="177" spans="2:3" ht="12.75" customHeight="1" x14ac:dyDescent="0.35">
      <c r="B177" s="6"/>
      <c r="C177" s="6"/>
    </row>
    <row r="178" spans="2:3" ht="12.75" customHeight="1" x14ac:dyDescent="0.35">
      <c r="B178" s="6"/>
      <c r="C178" s="6"/>
    </row>
    <row r="179" spans="2:3" ht="12.75" customHeight="1" x14ac:dyDescent="0.35">
      <c r="B179" s="6"/>
      <c r="C179" s="6"/>
    </row>
    <row r="180" spans="2:3" ht="12.75" customHeight="1" x14ac:dyDescent="0.35">
      <c r="B180" s="6"/>
      <c r="C180" s="6"/>
    </row>
    <row r="181" spans="2:3" ht="12.75" customHeight="1" x14ac:dyDescent="0.35">
      <c r="B181" s="6"/>
      <c r="C181" s="6"/>
    </row>
    <row r="182" spans="2:3" ht="12.75" customHeight="1" x14ac:dyDescent="0.35">
      <c r="B182" s="6"/>
      <c r="C182" s="6"/>
    </row>
    <row r="183" spans="2:3" ht="12.75" customHeight="1" x14ac:dyDescent="0.35">
      <c r="B183" s="6"/>
      <c r="C183" s="6"/>
    </row>
    <row r="184" spans="2:3" ht="12.75" customHeight="1" x14ac:dyDescent="0.35">
      <c r="B184" s="6"/>
      <c r="C184" s="6"/>
    </row>
    <row r="185" spans="2:3" ht="12.75" customHeight="1" x14ac:dyDescent="0.35">
      <c r="B185" s="6"/>
      <c r="C185" s="6"/>
    </row>
    <row r="186" spans="2:3" ht="12.75" customHeight="1" x14ac:dyDescent="0.35">
      <c r="B186" s="6"/>
      <c r="C186" s="6"/>
    </row>
    <row r="187" spans="2:3" ht="12.75" customHeight="1" x14ac:dyDescent="0.35">
      <c r="B187" s="6"/>
      <c r="C187" s="6"/>
    </row>
    <row r="188" spans="2:3" ht="12.75" customHeight="1" x14ac:dyDescent="0.35">
      <c r="B188" s="6"/>
      <c r="C188" s="6"/>
    </row>
    <row r="189" spans="2:3" ht="12.75" customHeight="1" x14ac:dyDescent="0.35">
      <c r="B189" s="6"/>
      <c r="C189" s="6"/>
    </row>
    <row r="190" spans="2:3" ht="12.75" customHeight="1" x14ac:dyDescent="0.35">
      <c r="B190" s="6"/>
      <c r="C190" s="6"/>
    </row>
    <row r="191" spans="2:3" ht="12.75" customHeight="1" x14ac:dyDescent="0.35">
      <c r="B191" s="6"/>
      <c r="C191" s="6"/>
    </row>
    <row r="192" spans="2:3" ht="12.75" customHeight="1" x14ac:dyDescent="0.35">
      <c r="B192" s="6"/>
      <c r="C192" s="6"/>
    </row>
    <row r="193" spans="2:3" ht="12.75" customHeight="1" x14ac:dyDescent="0.35">
      <c r="B193" s="6"/>
      <c r="C193" s="6"/>
    </row>
    <row r="194" spans="2:3" ht="12.75" customHeight="1" x14ac:dyDescent="0.35">
      <c r="B194" s="6"/>
      <c r="C194" s="6"/>
    </row>
    <row r="195" spans="2:3" ht="12.75" customHeight="1" x14ac:dyDescent="0.35">
      <c r="B195" s="6"/>
      <c r="C195" s="6"/>
    </row>
    <row r="196" spans="2:3" ht="12.75" customHeight="1" x14ac:dyDescent="0.35">
      <c r="B196" s="6"/>
      <c r="C196" s="6"/>
    </row>
    <row r="197" spans="2:3" ht="12.75" customHeight="1" x14ac:dyDescent="0.35">
      <c r="B197" s="6"/>
      <c r="C197" s="6"/>
    </row>
    <row r="198" spans="2:3" ht="12.75" customHeight="1" x14ac:dyDescent="0.35">
      <c r="B198" s="6"/>
      <c r="C198" s="6"/>
    </row>
    <row r="199" spans="2:3" ht="12.75" customHeight="1" x14ac:dyDescent="0.35">
      <c r="B199" s="6"/>
      <c r="C199" s="6"/>
    </row>
    <row r="200" spans="2:3" ht="12.75" customHeight="1" x14ac:dyDescent="0.35">
      <c r="B200" s="6"/>
      <c r="C200" s="6"/>
    </row>
    <row r="201" spans="2:3" ht="12.75" customHeight="1" x14ac:dyDescent="0.35">
      <c r="B201" s="6"/>
      <c r="C201" s="6"/>
    </row>
    <row r="202" spans="2:3" ht="12.75" customHeight="1" x14ac:dyDescent="0.35">
      <c r="B202" s="6"/>
      <c r="C202" s="6"/>
    </row>
    <row r="203" spans="2:3" ht="12.75" customHeight="1" x14ac:dyDescent="0.35">
      <c r="B203" s="6"/>
      <c r="C203" s="6"/>
    </row>
    <row r="204" spans="2:3" ht="12.75" customHeight="1" x14ac:dyDescent="0.35">
      <c r="B204" s="6"/>
      <c r="C204" s="6"/>
    </row>
    <row r="205" spans="2:3" ht="12.75" customHeight="1" x14ac:dyDescent="0.35">
      <c r="B205" s="6"/>
      <c r="C205" s="6"/>
    </row>
    <row r="206" spans="2:3" ht="12.75" customHeight="1" x14ac:dyDescent="0.35">
      <c r="B206" s="6"/>
      <c r="C206" s="6"/>
    </row>
    <row r="207" spans="2:3" ht="12.75" customHeight="1" x14ac:dyDescent="0.35">
      <c r="B207" s="6"/>
      <c r="C207" s="6"/>
    </row>
    <row r="208" spans="2:3" ht="12.75" customHeight="1" x14ac:dyDescent="0.35">
      <c r="B208" s="6"/>
      <c r="C208" s="6"/>
    </row>
    <row r="209" spans="2:3" ht="12.75" customHeight="1" x14ac:dyDescent="0.35">
      <c r="B209" s="6"/>
      <c r="C209" s="6"/>
    </row>
    <row r="210" spans="2:3" ht="12.75" customHeight="1" x14ac:dyDescent="0.35">
      <c r="B210" s="6"/>
      <c r="C210" s="6"/>
    </row>
    <row r="211" spans="2:3" ht="12.75" customHeight="1" x14ac:dyDescent="0.35">
      <c r="B211" s="6"/>
      <c r="C211" s="6"/>
    </row>
    <row r="212" spans="2:3" ht="12.75" customHeight="1" x14ac:dyDescent="0.35">
      <c r="B212" s="6"/>
      <c r="C212" s="6"/>
    </row>
    <row r="213" spans="2:3" ht="12.75" customHeight="1" x14ac:dyDescent="0.35">
      <c r="B213" s="6"/>
      <c r="C213" s="6"/>
    </row>
    <row r="214" spans="2:3" ht="12.75" customHeight="1" x14ac:dyDescent="0.35">
      <c r="B214" s="6"/>
      <c r="C214" s="6"/>
    </row>
    <row r="215" spans="2:3" ht="12.75" customHeight="1" x14ac:dyDescent="0.35">
      <c r="B215" s="6"/>
      <c r="C215" s="6"/>
    </row>
    <row r="216" spans="2:3" ht="12.75" customHeight="1" x14ac:dyDescent="0.35">
      <c r="B216" s="6"/>
      <c r="C216" s="6"/>
    </row>
    <row r="217" spans="2:3" ht="12.75" customHeight="1" x14ac:dyDescent="0.35">
      <c r="B217" s="6"/>
      <c r="C217" s="6"/>
    </row>
    <row r="218" spans="2:3" ht="12.75" customHeight="1" x14ac:dyDescent="0.35">
      <c r="B218" s="6"/>
      <c r="C218" s="6"/>
    </row>
    <row r="219" spans="2:3" ht="12.75" customHeight="1" x14ac:dyDescent="0.35">
      <c r="B219" s="6"/>
      <c r="C219" s="6"/>
    </row>
    <row r="220" spans="2:3" ht="12.75" customHeight="1" x14ac:dyDescent="0.35">
      <c r="B220" s="6"/>
      <c r="C220" s="6"/>
    </row>
    <row r="221" spans="2:3" ht="12.75" customHeight="1" x14ac:dyDescent="0.35">
      <c r="B221" s="6"/>
      <c r="C221" s="6"/>
    </row>
    <row r="222" spans="2:3" ht="12.75" customHeight="1" x14ac:dyDescent="0.35">
      <c r="B222" s="6"/>
      <c r="C222" s="6"/>
    </row>
    <row r="223" spans="2:3" ht="12.75" customHeight="1" x14ac:dyDescent="0.35">
      <c r="B223" s="6"/>
      <c r="C223" s="6"/>
    </row>
    <row r="224" spans="2:3" ht="12.75" customHeight="1" x14ac:dyDescent="0.35">
      <c r="B224" s="6"/>
      <c r="C224" s="6"/>
    </row>
    <row r="225" spans="2:3" ht="12.75" customHeight="1" x14ac:dyDescent="0.35">
      <c r="B225" s="6"/>
      <c r="C225" s="6"/>
    </row>
    <row r="226" spans="2:3" ht="12.75" customHeight="1" x14ac:dyDescent="0.35">
      <c r="B226" s="6"/>
      <c r="C226" s="6"/>
    </row>
    <row r="227" spans="2:3" ht="12.75" customHeight="1" x14ac:dyDescent="0.35">
      <c r="B227" s="6"/>
      <c r="C227" s="6"/>
    </row>
    <row r="228" spans="2:3" ht="12.75" customHeight="1" x14ac:dyDescent="0.35">
      <c r="B228" s="6"/>
      <c r="C228" s="6"/>
    </row>
    <row r="229" spans="2:3" ht="12.75" customHeight="1" x14ac:dyDescent="0.35">
      <c r="B229" s="6"/>
      <c r="C229" s="6"/>
    </row>
    <row r="230" spans="2:3" ht="12.75" customHeight="1" x14ac:dyDescent="0.35">
      <c r="B230" s="6"/>
      <c r="C230" s="6"/>
    </row>
    <row r="231" spans="2:3" ht="12.75" customHeight="1" x14ac:dyDescent="0.35">
      <c r="B231" s="6"/>
      <c r="C231" s="6"/>
    </row>
    <row r="232" spans="2:3" ht="12.75" customHeight="1" x14ac:dyDescent="0.35">
      <c r="B232" s="6"/>
      <c r="C232" s="6"/>
    </row>
    <row r="233" spans="2:3" ht="12.75" customHeight="1" x14ac:dyDescent="0.35">
      <c r="B233" s="6"/>
      <c r="C233" s="6"/>
    </row>
    <row r="234" spans="2:3" ht="12.75" customHeight="1" x14ac:dyDescent="0.35">
      <c r="B234" s="6"/>
      <c r="C234" s="6"/>
    </row>
    <row r="235" spans="2:3" ht="12.75" customHeight="1" x14ac:dyDescent="0.35">
      <c r="B235" s="6"/>
      <c r="C235" s="6"/>
    </row>
    <row r="236" spans="2:3" ht="12.75" customHeight="1" x14ac:dyDescent="0.35">
      <c r="B236" s="6"/>
      <c r="C236" s="6"/>
    </row>
    <row r="237" spans="2:3" ht="12.75" customHeight="1" x14ac:dyDescent="0.35">
      <c r="B237" s="6"/>
      <c r="C237" s="6"/>
    </row>
    <row r="238" spans="2:3" ht="12.75" customHeight="1" x14ac:dyDescent="0.35">
      <c r="B238" s="6"/>
      <c r="C238" s="6"/>
    </row>
    <row r="239" spans="2:3" ht="12.75" customHeight="1" x14ac:dyDescent="0.35">
      <c r="B239" s="6"/>
      <c r="C239" s="6"/>
    </row>
    <row r="240" spans="2:3" ht="12.75" customHeight="1" x14ac:dyDescent="0.35">
      <c r="B240" s="6"/>
      <c r="C240" s="6"/>
    </row>
    <row r="241" spans="2:3" ht="12.75" customHeight="1" x14ac:dyDescent="0.35">
      <c r="B241" s="6"/>
      <c r="C241" s="6"/>
    </row>
    <row r="242" spans="2:3" ht="12.75" customHeight="1" x14ac:dyDescent="0.35">
      <c r="B242" s="6"/>
      <c r="C242" s="6"/>
    </row>
    <row r="243" spans="2:3" ht="12.75" customHeight="1" x14ac:dyDescent="0.35">
      <c r="B243" s="6"/>
      <c r="C243" s="6"/>
    </row>
    <row r="244" spans="2:3" ht="12.75" customHeight="1" x14ac:dyDescent="0.35">
      <c r="B244" s="6"/>
      <c r="C244" s="6"/>
    </row>
    <row r="245" spans="2:3" ht="12.75" customHeight="1" x14ac:dyDescent="0.35">
      <c r="B245" s="6"/>
      <c r="C245" s="6"/>
    </row>
    <row r="246" spans="2:3" ht="12.75" customHeight="1" x14ac:dyDescent="0.35">
      <c r="B246" s="6"/>
      <c r="C246" s="6"/>
    </row>
    <row r="247" spans="2:3" ht="12.75" customHeight="1" x14ac:dyDescent="0.35">
      <c r="B247" s="6"/>
      <c r="C247" s="6"/>
    </row>
    <row r="248" spans="2:3" ht="12.75" customHeight="1" x14ac:dyDescent="0.35">
      <c r="B248" s="6"/>
      <c r="C248" s="6"/>
    </row>
    <row r="249" spans="2:3" ht="12.75" customHeight="1" x14ac:dyDescent="0.35">
      <c r="B249" s="6"/>
      <c r="C249" s="6"/>
    </row>
    <row r="250" spans="2:3" ht="12.75" customHeight="1" x14ac:dyDescent="0.35">
      <c r="B250" s="6"/>
      <c r="C250" s="6"/>
    </row>
    <row r="251" spans="2:3" ht="12.75" customHeight="1" x14ac:dyDescent="0.35">
      <c r="B251" s="6"/>
      <c r="C251" s="6"/>
    </row>
    <row r="252" spans="2:3" ht="12.75" customHeight="1" x14ac:dyDescent="0.35">
      <c r="B252" s="6"/>
      <c r="C252" s="6"/>
    </row>
    <row r="253" spans="2:3" ht="12.75" customHeight="1" x14ac:dyDescent="0.35">
      <c r="B253" s="6"/>
      <c r="C253" s="6"/>
    </row>
    <row r="254" spans="2:3" ht="12.75" customHeight="1" x14ac:dyDescent="0.35">
      <c r="B254" s="6"/>
      <c r="C254" s="6"/>
    </row>
    <row r="255" spans="2:3" ht="12.75" customHeight="1" x14ac:dyDescent="0.35">
      <c r="B255" s="6"/>
      <c r="C255" s="6"/>
    </row>
    <row r="256" spans="2:3" ht="12.75" customHeight="1" x14ac:dyDescent="0.35">
      <c r="B256" s="6"/>
      <c r="C256" s="6"/>
    </row>
    <row r="257" spans="2:3" ht="12.75" customHeight="1" x14ac:dyDescent="0.35">
      <c r="B257" s="6"/>
      <c r="C257" s="6"/>
    </row>
    <row r="258" spans="2:3" ht="12.75" customHeight="1" x14ac:dyDescent="0.35">
      <c r="B258" s="6"/>
      <c r="C258" s="6"/>
    </row>
    <row r="259" spans="2:3" ht="12.75" customHeight="1" x14ac:dyDescent="0.35">
      <c r="B259" s="6"/>
      <c r="C259" s="6"/>
    </row>
    <row r="260" spans="2:3" ht="12.75" customHeight="1" x14ac:dyDescent="0.35">
      <c r="B260" s="6"/>
      <c r="C260" s="6"/>
    </row>
    <row r="261" spans="2:3" ht="12.75" customHeight="1" x14ac:dyDescent="0.35">
      <c r="B261" s="6"/>
      <c r="C261" s="6"/>
    </row>
    <row r="262" spans="2:3" ht="12.75" customHeight="1" x14ac:dyDescent="0.35">
      <c r="B262" s="6"/>
      <c r="C262" s="6"/>
    </row>
    <row r="263" spans="2:3" ht="12.75" customHeight="1" x14ac:dyDescent="0.35">
      <c r="B263" s="6"/>
      <c r="C263" s="6"/>
    </row>
    <row r="264" spans="2:3" ht="12.75" customHeight="1" x14ac:dyDescent="0.35">
      <c r="B264" s="6"/>
      <c r="C264" s="6"/>
    </row>
    <row r="265" spans="2:3" ht="12.75" customHeight="1" x14ac:dyDescent="0.35">
      <c r="B265" s="6"/>
      <c r="C265" s="6"/>
    </row>
    <row r="266" spans="2:3" ht="12.75" customHeight="1" x14ac:dyDescent="0.35">
      <c r="B266" s="6"/>
      <c r="C266" s="6"/>
    </row>
    <row r="267" spans="2:3" ht="12.75" customHeight="1" x14ac:dyDescent="0.35">
      <c r="B267" s="6"/>
      <c r="C267" s="6"/>
    </row>
    <row r="268" spans="2:3" ht="12.75" customHeight="1" x14ac:dyDescent="0.35">
      <c r="B268" s="6"/>
      <c r="C268" s="6"/>
    </row>
    <row r="269" spans="2:3" ht="12.75" customHeight="1" x14ac:dyDescent="0.35">
      <c r="B269" s="6"/>
      <c r="C269" s="6"/>
    </row>
    <row r="270" spans="2:3" ht="12.75" customHeight="1" x14ac:dyDescent="0.35">
      <c r="B270" s="6"/>
      <c r="C270" s="6"/>
    </row>
    <row r="271" spans="2:3" ht="12.75" customHeight="1" x14ac:dyDescent="0.35">
      <c r="B271" s="6"/>
      <c r="C271" s="6"/>
    </row>
    <row r="272" spans="2:3" ht="12.75" customHeight="1" x14ac:dyDescent="0.35">
      <c r="B272" s="6"/>
      <c r="C272" s="6"/>
    </row>
    <row r="273" spans="2:3" ht="12.75" customHeight="1" x14ac:dyDescent="0.35">
      <c r="B273" s="6"/>
      <c r="C273" s="6"/>
    </row>
    <row r="274" spans="2:3" ht="12.75" customHeight="1" x14ac:dyDescent="0.35">
      <c r="B274" s="6"/>
      <c r="C274" s="6"/>
    </row>
    <row r="275" spans="2:3" ht="12.75" customHeight="1" x14ac:dyDescent="0.35">
      <c r="B275" s="6"/>
      <c r="C275" s="6"/>
    </row>
    <row r="276" spans="2:3" ht="12.75" customHeight="1" x14ac:dyDescent="0.35">
      <c r="B276" s="6"/>
      <c r="C276" s="6"/>
    </row>
    <row r="277" spans="2:3" ht="12.75" customHeight="1" x14ac:dyDescent="0.35">
      <c r="B277" s="6"/>
      <c r="C277" s="6"/>
    </row>
    <row r="278" spans="2:3" ht="12.75" customHeight="1" x14ac:dyDescent="0.35">
      <c r="B278" s="6"/>
      <c r="C278" s="6"/>
    </row>
    <row r="279" spans="2:3" ht="12.75" customHeight="1" x14ac:dyDescent="0.35">
      <c r="B279" s="6"/>
      <c r="C279" s="6"/>
    </row>
    <row r="280" spans="2:3" ht="12.75" customHeight="1" x14ac:dyDescent="0.35">
      <c r="B280" s="6"/>
      <c r="C280" s="6"/>
    </row>
    <row r="281" spans="2:3" ht="12.75" customHeight="1" x14ac:dyDescent="0.35">
      <c r="B281" s="6"/>
      <c r="C281" s="6"/>
    </row>
    <row r="282" spans="2:3" ht="12.75" customHeight="1" x14ac:dyDescent="0.35">
      <c r="B282" s="6"/>
      <c r="C282" s="6"/>
    </row>
    <row r="283" spans="2:3" ht="12.75" customHeight="1" x14ac:dyDescent="0.35">
      <c r="B283" s="6"/>
      <c r="C283" s="6"/>
    </row>
    <row r="284" spans="2:3" ht="12.75" customHeight="1" x14ac:dyDescent="0.35">
      <c r="B284" s="6"/>
      <c r="C284" s="6"/>
    </row>
    <row r="285" spans="2:3" ht="12.75" customHeight="1" x14ac:dyDescent="0.35">
      <c r="B285" s="6"/>
      <c r="C285" s="6"/>
    </row>
    <row r="286" spans="2:3" ht="12.75" customHeight="1" x14ac:dyDescent="0.35">
      <c r="B286" s="6"/>
      <c r="C286" s="6"/>
    </row>
    <row r="287" spans="2:3" ht="12.75" customHeight="1" x14ac:dyDescent="0.35">
      <c r="B287" s="6"/>
      <c r="C287" s="6"/>
    </row>
    <row r="288" spans="2:3" ht="12.75" customHeight="1" x14ac:dyDescent="0.35">
      <c r="B288" s="6"/>
      <c r="C288" s="6"/>
    </row>
    <row r="289" spans="2:3" ht="12.75" customHeight="1" x14ac:dyDescent="0.35">
      <c r="B289" s="6"/>
      <c r="C289" s="6"/>
    </row>
    <row r="290" spans="2:3" ht="12.75" customHeight="1" x14ac:dyDescent="0.35">
      <c r="B290" s="6"/>
      <c r="C290" s="6"/>
    </row>
    <row r="291" spans="2:3" ht="12.75" customHeight="1" x14ac:dyDescent="0.35">
      <c r="B291" s="6"/>
      <c r="C291" s="6"/>
    </row>
    <row r="292" spans="2:3" ht="12.75" customHeight="1" x14ac:dyDescent="0.35">
      <c r="B292" s="6"/>
      <c r="C292" s="6"/>
    </row>
    <row r="293" spans="2:3" ht="12.75" customHeight="1" x14ac:dyDescent="0.35">
      <c r="B293" s="6"/>
      <c r="C293" s="6"/>
    </row>
    <row r="294" spans="2:3" ht="12.75" customHeight="1" x14ac:dyDescent="0.35">
      <c r="B294" s="6"/>
      <c r="C294" s="6"/>
    </row>
    <row r="295" spans="2:3" ht="12.75" customHeight="1" x14ac:dyDescent="0.35">
      <c r="B295" s="6"/>
      <c r="C295" s="6"/>
    </row>
    <row r="296" spans="2:3" ht="12.75" customHeight="1" x14ac:dyDescent="0.35">
      <c r="B296" s="6"/>
      <c r="C296" s="6"/>
    </row>
    <row r="297" spans="2:3" ht="12.75" customHeight="1" x14ac:dyDescent="0.35">
      <c r="B297" s="6"/>
      <c r="C297" s="6"/>
    </row>
    <row r="298" spans="2:3" ht="12.75" customHeight="1" x14ac:dyDescent="0.35">
      <c r="B298" s="6"/>
      <c r="C298" s="6"/>
    </row>
    <row r="299" spans="2:3" ht="12.75" customHeight="1" x14ac:dyDescent="0.35">
      <c r="B299" s="6"/>
      <c r="C299" s="6"/>
    </row>
    <row r="300" spans="2:3" ht="12.75" customHeight="1" x14ac:dyDescent="0.35">
      <c r="B300" s="6"/>
      <c r="C300" s="6"/>
    </row>
    <row r="301" spans="2:3" ht="12.75" customHeight="1" x14ac:dyDescent="0.35">
      <c r="B301" s="6"/>
      <c r="C301" s="6"/>
    </row>
    <row r="302" spans="2:3" ht="12.75" customHeight="1" x14ac:dyDescent="0.35">
      <c r="B302" s="6"/>
      <c r="C302" s="6"/>
    </row>
    <row r="303" spans="2:3" ht="12.75" customHeight="1" x14ac:dyDescent="0.35">
      <c r="B303" s="6"/>
      <c r="C303" s="6"/>
    </row>
    <row r="304" spans="2:3" ht="12.75" customHeight="1" x14ac:dyDescent="0.35">
      <c r="B304" s="6"/>
      <c r="C304" s="6"/>
    </row>
    <row r="305" spans="2:3" ht="12.75" customHeight="1" x14ac:dyDescent="0.35">
      <c r="B305" s="6"/>
      <c r="C305" s="6"/>
    </row>
    <row r="306" spans="2:3" ht="12.75" customHeight="1" x14ac:dyDescent="0.35">
      <c r="B306" s="6"/>
      <c r="C306" s="6"/>
    </row>
    <row r="307" spans="2:3" ht="12.75" customHeight="1" x14ac:dyDescent="0.35">
      <c r="B307" s="6"/>
      <c r="C307" s="6"/>
    </row>
    <row r="308" spans="2:3" ht="12.75" customHeight="1" x14ac:dyDescent="0.35">
      <c r="B308" s="6"/>
      <c r="C308" s="6"/>
    </row>
    <row r="309" spans="2:3" ht="12.75" customHeight="1" x14ac:dyDescent="0.35">
      <c r="B309" s="6"/>
      <c r="C309" s="6"/>
    </row>
    <row r="310" spans="2:3" ht="12.75" customHeight="1" x14ac:dyDescent="0.35">
      <c r="B310" s="6"/>
      <c r="C310" s="6"/>
    </row>
    <row r="311" spans="2:3" ht="12.75" customHeight="1" x14ac:dyDescent="0.35">
      <c r="B311" s="6"/>
      <c r="C311" s="6"/>
    </row>
    <row r="312" spans="2:3" ht="12.75" customHeight="1" x14ac:dyDescent="0.35">
      <c r="B312" s="6"/>
      <c r="C312" s="6"/>
    </row>
    <row r="313" spans="2:3" ht="12.75" customHeight="1" x14ac:dyDescent="0.35">
      <c r="B313" s="6"/>
      <c r="C313" s="6"/>
    </row>
    <row r="314" spans="2:3" ht="12.75" customHeight="1" x14ac:dyDescent="0.35">
      <c r="B314" s="6"/>
      <c r="C314" s="6"/>
    </row>
    <row r="315" spans="2:3" ht="12.75" customHeight="1" x14ac:dyDescent="0.35">
      <c r="B315" s="6"/>
      <c r="C315" s="6"/>
    </row>
    <row r="316" spans="2:3" ht="12.75" customHeight="1" x14ac:dyDescent="0.35">
      <c r="B316" s="6"/>
      <c r="C316" s="6"/>
    </row>
    <row r="317" spans="2:3" ht="12.75" customHeight="1" x14ac:dyDescent="0.35">
      <c r="B317" s="6"/>
      <c r="C317" s="6"/>
    </row>
    <row r="318" spans="2:3" ht="12.75" customHeight="1" x14ac:dyDescent="0.35">
      <c r="B318" s="6"/>
      <c r="C318" s="6"/>
    </row>
    <row r="319" spans="2:3" ht="12.75" customHeight="1" x14ac:dyDescent="0.35">
      <c r="B319" s="6"/>
      <c r="C319" s="6"/>
    </row>
    <row r="320" spans="2:3" ht="12.75" customHeight="1" x14ac:dyDescent="0.35">
      <c r="B320" s="6"/>
      <c r="C320" s="6"/>
    </row>
    <row r="321" spans="2:3" ht="12.75" customHeight="1" x14ac:dyDescent="0.35">
      <c r="B321" s="6"/>
      <c r="C321" s="6"/>
    </row>
    <row r="322" spans="2:3" ht="12.75" customHeight="1" x14ac:dyDescent="0.35">
      <c r="B322" s="6"/>
      <c r="C322" s="6"/>
    </row>
    <row r="323" spans="2:3" ht="12.75" customHeight="1" x14ac:dyDescent="0.35">
      <c r="B323" s="6"/>
      <c r="C323" s="6"/>
    </row>
    <row r="324" spans="2:3" ht="12.75" customHeight="1" x14ac:dyDescent="0.35">
      <c r="B324" s="6"/>
      <c r="C324" s="6"/>
    </row>
    <row r="325" spans="2:3" ht="12.75" customHeight="1" x14ac:dyDescent="0.35">
      <c r="B325" s="6"/>
      <c r="C325" s="6"/>
    </row>
    <row r="326" spans="2:3" ht="12.75" customHeight="1" x14ac:dyDescent="0.35">
      <c r="B326" s="6"/>
      <c r="C326" s="6"/>
    </row>
    <row r="327" spans="2:3" ht="12.75" customHeight="1" x14ac:dyDescent="0.35">
      <c r="B327" s="6"/>
      <c r="C327" s="6"/>
    </row>
    <row r="328" spans="2:3" ht="12.75" customHeight="1" x14ac:dyDescent="0.35">
      <c r="B328" s="6"/>
      <c r="C328" s="6"/>
    </row>
    <row r="329" spans="2:3" ht="12.75" customHeight="1" x14ac:dyDescent="0.35">
      <c r="B329" s="6"/>
      <c r="C329" s="6"/>
    </row>
    <row r="330" spans="2:3" ht="12.75" customHeight="1" x14ac:dyDescent="0.35">
      <c r="B330" s="6"/>
      <c r="C330" s="6"/>
    </row>
    <row r="331" spans="2:3" ht="12.75" customHeight="1" x14ac:dyDescent="0.35">
      <c r="B331" s="6"/>
      <c r="C331" s="6"/>
    </row>
    <row r="332" spans="2:3" ht="12.75" customHeight="1" x14ac:dyDescent="0.35">
      <c r="B332" s="6"/>
      <c r="C332" s="6"/>
    </row>
    <row r="333" spans="2:3" ht="12.75" customHeight="1" x14ac:dyDescent="0.35">
      <c r="B333" s="6"/>
      <c r="C333" s="6"/>
    </row>
    <row r="334" spans="2:3" ht="12.75" customHeight="1" x14ac:dyDescent="0.35">
      <c r="B334" s="6"/>
      <c r="C334" s="6"/>
    </row>
    <row r="335" spans="2:3" ht="12.75" customHeight="1" x14ac:dyDescent="0.35">
      <c r="B335" s="6"/>
      <c r="C335" s="6"/>
    </row>
    <row r="336" spans="2:3" ht="12.75" customHeight="1" x14ac:dyDescent="0.35">
      <c r="B336" s="6"/>
      <c r="C336" s="6"/>
    </row>
    <row r="337" spans="2:3" ht="12.75" customHeight="1" x14ac:dyDescent="0.35">
      <c r="B337" s="6"/>
      <c r="C337" s="6"/>
    </row>
    <row r="338" spans="2:3" ht="12.75" customHeight="1" x14ac:dyDescent="0.35">
      <c r="B338" s="6"/>
      <c r="C338" s="6"/>
    </row>
    <row r="339" spans="2:3" ht="12.75" customHeight="1" x14ac:dyDescent="0.35">
      <c r="B339" s="6"/>
      <c r="C339" s="6"/>
    </row>
    <row r="340" spans="2:3" ht="12.75" customHeight="1" x14ac:dyDescent="0.35">
      <c r="B340" s="6"/>
      <c r="C340" s="6"/>
    </row>
    <row r="341" spans="2:3" ht="12.75" customHeight="1" x14ac:dyDescent="0.35">
      <c r="B341" s="6"/>
      <c r="C341" s="6"/>
    </row>
    <row r="342" spans="2:3" ht="12.75" customHeight="1" x14ac:dyDescent="0.35">
      <c r="B342" s="6"/>
      <c r="C342" s="6"/>
    </row>
    <row r="343" spans="2:3" ht="12.75" customHeight="1" x14ac:dyDescent="0.35">
      <c r="B343" s="6"/>
      <c r="C343" s="6"/>
    </row>
    <row r="344" spans="2:3" ht="12.75" customHeight="1" x14ac:dyDescent="0.35">
      <c r="B344" s="6"/>
      <c r="C344" s="6"/>
    </row>
    <row r="345" spans="2:3" ht="12.75" customHeight="1" x14ac:dyDescent="0.35">
      <c r="B345" s="6"/>
      <c r="C345" s="6"/>
    </row>
    <row r="346" spans="2:3" ht="12.75" customHeight="1" x14ac:dyDescent="0.35">
      <c r="B346" s="6"/>
      <c r="C346" s="6"/>
    </row>
    <row r="347" spans="2:3" ht="12.75" customHeight="1" x14ac:dyDescent="0.35">
      <c r="B347" s="6"/>
      <c r="C347" s="6"/>
    </row>
    <row r="348" spans="2:3" ht="12.75" customHeight="1" x14ac:dyDescent="0.35">
      <c r="B348" s="6"/>
      <c r="C348" s="6"/>
    </row>
    <row r="349" spans="2:3" ht="12.75" customHeight="1" x14ac:dyDescent="0.35">
      <c r="B349" s="6"/>
      <c r="C349" s="6"/>
    </row>
    <row r="350" spans="2:3" ht="12.75" customHeight="1" x14ac:dyDescent="0.35">
      <c r="B350" s="6"/>
      <c r="C350" s="6"/>
    </row>
    <row r="351" spans="2:3" ht="12.75" customHeight="1" x14ac:dyDescent="0.35">
      <c r="B351" s="6"/>
      <c r="C351" s="6"/>
    </row>
    <row r="352" spans="2:3" ht="12.75" customHeight="1" x14ac:dyDescent="0.35">
      <c r="B352" s="6"/>
      <c r="C352" s="6"/>
    </row>
    <row r="353" spans="2:3" ht="12.75" customHeight="1" x14ac:dyDescent="0.35">
      <c r="B353" s="6"/>
      <c r="C353" s="6"/>
    </row>
    <row r="354" spans="2:3" ht="12.75" customHeight="1" x14ac:dyDescent="0.35">
      <c r="B354" s="6"/>
      <c r="C354" s="6"/>
    </row>
    <row r="355" spans="2:3" ht="12.75" customHeight="1" x14ac:dyDescent="0.35">
      <c r="B355" s="6"/>
      <c r="C355" s="6"/>
    </row>
    <row r="356" spans="2:3" ht="12.75" customHeight="1" x14ac:dyDescent="0.35">
      <c r="B356" s="6"/>
      <c r="C356" s="6"/>
    </row>
    <row r="357" spans="2:3" ht="12.75" customHeight="1" x14ac:dyDescent="0.35">
      <c r="B357" s="6"/>
      <c r="C357" s="6"/>
    </row>
    <row r="358" spans="2:3" ht="12.75" customHeight="1" x14ac:dyDescent="0.35">
      <c r="B358" s="6"/>
      <c r="C358" s="6"/>
    </row>
    <row r="359" spans="2:3" ht="12.75" customHeight="1" x14ac:dyDescent="0.35">
      <c r="B359" s="6"/>
      <c r="C359" s="6"/>
    </row>
    <row r="360" spans="2:3" ht="12.75" customHeight="1" x14ac:dyDescent="0.35">
      <c r="B360" s="6"/>
      <c r="C360" s="6"/>
    </row>
    <row r="361" spans="2:3" ht="12.75" customHeight="1" x14ac:dyDescent="0.35">
      <c r="B361" s="6"/>
      <c r="C361" s="6"/>
    </row>
    <row r="362" spans="2:3" ht="12.75" customHeight="1" x14ac:dyDescent="0.35">
      <c r="B362" s="6"/>
      <c r="C362" s="6"/>
    </row>
    <row r="363" spans="2:3" ht="12.75" customHeight="1" x14ac:dyDescent="0.35">
      <c r="B363" s="6"/>
      <c r="C363" s="6"/>
    </row>
    <row r="364" spans="2:3" ht="12.75" customHeight="1" x14ac:dyDescent="0.35">
      <c r="B364" s="6"/>
      <c r="C364" s="6"/>
    </row>
    <row r="365" spans="2:3" ht="12.75" customHeight="1" x14ac:dyDescent="0.35">
      <c r="B365" s="6"/>
      <c r="C365" s="6"/>
    </row>
    <row r="366" spans="2:3" ht="12.75" customHeight="1" x14ac:dyDescent="0.35">
      <c r="B366" s="6"/>
      <c r="C366" s="6"/>
    </row>
    <row r="367" spans="2:3" ht="12.75" customHeight="1" x14ac:dyDescent="0.35">
      <c r="B367" s="6"/>
      <c r="C367" s="6"/>
    </row>
    <row r="368" spans="2:3" ht="12.75" customHeight="1" x14ac:dyDescent="0.35">
      <c r="B368" s="6"/>
      <c r="C368" s="6"/>
    </row>
    <row r="369" spans="2:3" ht="12.75" customHeight="1" x14ac:dyDescent="0.35">
      <c r="B369" s="6"/>
      <c r="C369" s="6"/>
    </row>
    <row r="370" spans="2:3" ht="12.75" customHeight="1" x14ac:dyDescent="0.35">
      <c r="B370" s="6"/>
      <c r="C370" s="6"/>
    </row>
    <row r="371" spans="2:3" ht="12.75" customHeight="1" x14ac:dyDescent="0.35">
      <c r="B371" s="6"/>
      <c r="C371" s="6"/>
    </row>
    <row r="372" spans="2:3" ht="12.75" customHeight="1" x14ac:dyDescent="0.35">
      <c r="B372" s="6"/>
      <c r="C372" s="6"/>
    </row>
    <row r="373" spans="2:3" ht="12.75" customHeight="1" x14ac:dyDescent="0.35">
      <c r="B373" s="6"/>
      <c r="C373" s="6"/>
    </row>
    <row r="374" spans="2:3" ht="12.75" customHeight="1" x14ac:dyDescent="0.35">
      <c r="B374" s="6"/>
      <c r="C374" s="6"/>
    </row>
    <row r="375" spans="2:3" ht="12.75" customHeight="1" x14ac:dyDescent="0.35">
      <c r="B375" s="6"/>
      <c r="C375" s="6"/>
    </row>
    <row r="376" spans="2:3" ht="12.75" customHeight="1" x14ac:dyDescent="0.35">
      <c r="B376" s="6"/>
      <c r="C376" s="6"/>
    </row>
    <row r="377" spans="2:3" ht="12.75" customHeight="1" x14ac:dyDescent="0.35">
      <c r="B377" s="6"/>
      <c r="C377" s="6"/>
    </row>
    <row r="378" spans="2:3" ht="12.75" customHeight="1" x14ac:dyDescent="0.35">
      <c r="B378" s="6"/>
      <c r="C378" s="6"/>
    </row>
    <row r="379" spans="2:3" ht="12.75" customHeight="1" x14ac:dyDescent="0.35">
      <c r="B379" s="6"/>
      <c r="C379" s="6"/>
    </row>
    <row r="380" spans="2:3" ht="12.75" customHeight="1" x14ac:dyDescent="0.35">
      <c r="B380" s="6"/>
      <c r="C380" s="6"/>
    </row>
    <row r="381" spans="2:3" ht="12.75" customHeight="1" x14ac:dyDescent="0.35">
      <c r="B381" s="6"/>
      <c r="C381" s="6"/>
    </row>
    <row r="382" spans="2:3" ht="12.75" customHeight="1" x14ac:dyDescent="0.35">
      <c r="B382" s="6"/>
      <c r="C382" s="6"/>
    </row>
    <row r="383" spans="2:3" ht="12.75" customHeight="1" x14ac:dyDescent="0.35">
      <c r="B383" s="6"/>
      <c r="C383" s="6"/>
    </row>
    <row r="384" spans="2:3" ht="12.75" customHeight="1" x14ac:dyDescent="0.35">
      <c r="B384" s="6"/>
      <c r="C384" s="6"/>
    </row>
    <row r="385" spans="2:3" ht="12.75" customHeight="1" x14ac:dyDescent="0.35">
      <c r="B385" s="6"/>
      <c r="C385" s="6"/>
    </row>
    <row r="386" spans="2:3" ht="12.75" customHeight="1" x14ac:dyDescent="0.35">
      <c r="B386" s="6"/>
      <c r="C386" s="6"/>
    </row>
    <row r="387" spans="2:3" ht="12.75" customHeight="1" x14ac:dyDescent="0.35">
      <c r="B387" s="6"/>
      <c r="C387" s="6"/>
    </row>
    <row r="388" spans="2:3" ht="12.75" customHeight="1" x14ac:dyDescent="0.35">
      <c r="B388" s="6"/>
      <c r="C388" s="6"/>
    </row>
    <row r="389" spans="2:3" ht="12.75" customHeight="1" x14ac:dyDescent="0.35">
      <c r="B389" s="6"/>
      <c r="C389" s="6"/>
    </row>
    <row r="390" spans="2:3" ht="12.75" customHeight="1" x14ac:dyDescent="0.35">
      <c r="B390" s="6"/>
      <c r="C390" s="6"/>
    </row>
    <row r="391" spans="2:3" ht="12.75" customHeight="1" x14ac:dyDescent="0.35">
      <c r="B391" s="6"/>
      <c r="C391" s="6"/>
    </row>
    <row r="392" spans="2:3" ht="12.75" customHeight="1" x14ac:dyDescent="0.35">
      <c r="B392" s="6"/>
      <c r="C392" s="6"/>
    </row>
    <row r="393" spans="2:3" ht="12.75" customHeight="1" x14ac:dyDescent="0.35">
      <c r="B393" s="6"/>
      <c r="C393" s="6"/>
    </row>
    <row r="394" spans="2:3" ht="12.75" customHeight="1" x14ac:dyDescent="0.35">
      <c r="B394" s="6"/>
      <c r="C394" s="6"/>
    </row>
    <row r="395" spans="2:3" ht="12.75" customHeight="1" x14ac:dyDescent="0.35">
      <c r="B395" s="6"/>
      <c r="C395" s="6"/>
    </row>
    <row r="396" spans="2:3" ht="12.75" customHeight="1" x14ac:dyDescent="0.35">
      <c r="B396" s="6"/>
      <c r="C396" s="6"/>
    </row>
    <row r="397" spans="2:3" ht="12.75" customHeight="1" x14ac:dyDescent="0.35">
      <c r="B397" s="6"/>
      <c r="C397" s="6"/>
    </row>
    <row r="398" spans="2:3" ht="12.75" customHeight="1" x14ac:dyDescent="0.35">
      <c r="B398" s="6"/>
      <c r="C398" s="6"/>
    </row>
    <row r="399" spans="2:3" ht="12.75" customHeight="1" x14ac:dyDescent="0.35">
      <c r="B399" s="6"/>
      <c r="C399" s="6"/>
    </row>
    <row r="400" spans="2:3" ht="12.75" customHeight="1" x14ac:dyDescent="0.35">
      <c r="B400" s="6"/>
      <c r="C400" s="6"/>
    </row>
    <row r="401" spans="2:3" ht="12.75" customHeight="1" x14ac:dyDescent="0.35">
      <c r="B401" s="6"/>
      <c r="C401" s="6"/>
    </row>
    <row r="402" spans="2:3" ht="12.75" customHeight="1" x14ac:dyDescent="0.35">
      <c r="B402" s="6"/>
      <c r="C402" s="6"/>
    </row>
    <row r="403" spans="2:3" ht="12.75" customHeight="1" x14ac:dyDescent="0.35">
      <c r="B403" s="6"/>
      <c r="C403" s="6"/>
    </row>
    <row r="404" spans="2:3" ht="12.75" customHeight="1" x14ac:dyDescent="0.35">
      <c r="B404" s="6"/>
      <c r="C404" s="6"/>
    </row>
    <row r="405" spans="2:3" ht="12.75" customHeight="1" x14ac:dyDescent="0.35">
      <c r="B405" s="6"/>
      <c r="C405" s="6"/>
    </row>
    <row r="406" spans="2:3" ht="12.75" customHeight="1" x14ac:dyDescent="0.35">
      <c r="B406" s="6"/>
      <c r="C406" s="6"/>
    </row>
    <row r="407" spans="2:3" ht="12.75" customHeight="1" x14ac:dyDescent="0.35">
      <c r="B407" s="6"/>
      <c r="C407" s="6"/>
    </row>
    <row r="408" spans="2:3" ht="12.75" customHeight="1" x14ac:dyDescent="0.35">
      <c r="B408" s="6"/>
      <c r="C408" s="6"/>
    </row>
    <row r="409" spans="2:3" ht="12.75" customHeight="1" x14ac:dyDescent="0.35">
      <c r="B409" s="6"/>
      <c r="C409" s="6"/>
    </row>
    <row r="410" spans="2:3" ht="12.75" customHeight="1" x14ac:dyDescent="0.35">
      <c r="B410" s="6"/>
      <c r="C410" s="6"/>
    </row>
    <row r="411" spans="2:3" ht="12.75" customHeight="1" x14ac:dyDescent="0.35">
      <c r="B411" s="6"/>
      <c r="C411" s="6"/>
    </row>
    <row r="412" spans="2:3" ht="12.75" customHeight="1" x14ac:dyDescent="0.35">
      <c r="B412" s="6"/>
      <c r="C412" s="6"/>
    </row>
    <row r="413" spans="2:3" ht="12.75" customHeight="1" x14ac:dyDescent="0.35">
      <c r="B413" s="6"/>
      <c r="C413" s="6"/>
    </row>
    <row r="414" spans="2:3" ht="12.75" customHeight="1" x14ac:dyDescent="0.35">
      <c r="B414" s="6"/>
      <c r="C414" s="6"/>
    </row>
    <row r="415" spans="2:3" ht="12.75" customHeight="1" x14ac:dyDescent="0.35">
      <c r="B415" s="6"/>
      <c r="C415" s="6"/>
    </row>
    <row r="416" spans="2:3" ht="12.75" customHeight="1" x14ac:dyDescent="0.35">
      <c r="B416" s="6"/>
      <c r="C416" s="6"/>
    </row>
    <row r="417" spans="2:3" ht="12.75" customHeight="1" x14ac:dyDescent="0.35">
      <c r="B417" s="6"/>
      <c r="C417" s="6"/>
    </row>
    <row r="418" spans="2:3" ht="12.75" customHeight="1" x14ac:dyDescent="0.35">
      <c r="B418" s="6"/>
      <c r="C418" s="6"/>
    </row>
    <row r="419" spans="2:3" ht="12.75" customHeight="1" x14ac:dyDescent="0.35">
      <c r="B419" s="6"/>
      <c r="C419" s="6"/>
    </row>
    <row r="420" spans="2:3" ht="12.75" customHeight="1" x14ac:dyDescent="0.35">
      <c r="B420" s="6"/>
      <c r="C420" s="6"/>
    </row>
    <row r="421" spans="2:3" ht="12.75" customHeight="1" x14ac:dyDescent="0.35">
      <c r="B421" s="6"/>
      <c r="C421" s="6"/>
    </row>
    <row r="422" spans="2:3" ht="12.75" customHeight="1" x14ac:dyDescent="0.35">
      <c r="B422" s="6"/>
      <c r="C422" s="6"/>
    </row>
    <row r="423" spans="2:3" ht="12.75" customHeight="1" x14ac:dyDescent="0.35">
      <c r="B423" s="6"/>
      <c r="C423" s="6"/>
    </row>
    <row r="424" spans="2:3" ht="12.75" customHeight="1" x14ac:dyDescent="0.35">
      <c r="B424" s="6"/>
      <c r="C424" s="6"/>
    </row>
    <row r="425" spans="2:3" ht="12.75" customHeight="1" x14ac:dyDescent="0.35">
      <c r="B425" s="6"/>
      <c r="C425" s="6"/>
    </row>
    <row r="426" spans="2:3" ht="12.75" customHeight="1" x14ac:dyDescent="0.35">
      <c r="B426" s="6"/>
      <c r="C426" s="6"/>
    </row>
    <row r="427" spans="2:3" ht="12.75" customHeight="1" x14ac:dyDescent="0.35">
      <c r="B427" s="6"/>
      <c r="C427" s="6"/>
    </row>
    <row r="428" spans="2:3" ht="12.75" customHeight="1" x14ac:dyDescent="0.35">
      <c r="B428" s="6"/>
      <c r="C428" s="6"/>
    </row>
    <row r="429" spans="2:3" ht="12.75" customHeight="1" x14ac:dyDescent="0.35">
      <c r="B429" s="6"/>
      <c r="C429" s="6"/>
    </row>
    <row r="430" spans="2:3" ht="12.75" customHeight="1" x14ac:dyDescent="0.35">
      <c r="B430" s="6"/>
      <c r="C430" s="6"/>
    </row>
    <row r="431" spans="2:3" ht="12.75" customHeight="1" x14ac:dyDescent="0.35">
      <c r="B431" s="6"/>
      <c r="C431" s="6"/>
    </row>
    <row r="432" spans="2:3" ht="12.75" customHeight="1" x14ac:dyDescent="0.35">
      <c r="B432" s="6"/>
      <c r="C432" s="6"/>
    </row>
    <row r="433" spans="2:3" ht="12.75" customHeight="1" x14ac:dyDescent="0.35">
      <c r="B433" s="6"/>
      <c r="C433" s="6"/>
    </row>
    <row r="434" spans="2:3" ht="12.75" customHeight="1" x14ac:dyDescent="0.35">
      <c r="B434" s="6"/>
      <c r="C434" s="6"/>
    </row>
    <row r="435" spans="2:3" ht="12.75" customHeight="1" x14ac:dyDescent="0.35">
      <c r="B435" s="6"/>
      <c r="C435" s="6"/>
    </row>
    <row r="436" spans="2:3" ht="12.75" customHeight="1" x14ac:dyDescent="0.35">
      <c r="B436" s="6"/>
      <c r="C436" s="6"/>
    </row>
    <row r="437" spans="2:3" ht="12.75" customHeight="1" x14ac:dyDescent="0.35">
      <c r="B437" s="6"/>
      <c r="C437" s="6"/>
    </row>
    <row r="438" spans="2:3" ht="12.75" customHeight="1" x14ac:dyDescent="0.35">
      <c r="B438" s="6"/>
      <c r="C438" s="6"/>
    </row>
    <row r="439" spans="2:3" ht="12.75" customHeight="1" x14ac:dyDescent="0.35">
      <c r="B439" s="6"/>
      <c r="C439" s="6"/>
    </row>
    <row r="440" spans="2:3" ht="12.75" customHeight="1" x14ac:dyDescent="0.35">
      <c r="B440" s="6"/>
      <c r="C440" s="6"/>
    </row>
    <row r="441" spans="2:3" ht="12.75" customHeight="1" x14ac:dyDescent="0.35">
      <c r="B441" s="6"/>
      <c r="C441" s="6"/>
    </row>
    <row r="442" spans="2:3" ht="12.75" customHeight="1" x14ac:dyDescent="0.35">
      <c r="B442" s="6"/>
      <c r="C442" s="6"/>
    </row>
    <row r="443" spans="2:3" ht="12.75" customHeight="1" x14ac:dyDescent="0.35">
      <c r="B443" s="6"/>
      <c r="C443" s="6"/>
    </row>
    <row r="444" spans="2:3" ht="12.75" customHeight="1" x14ac:dyDescent="0.35">
      <c r="B444" s="6"/>
      <c r="C444" s="6"/>
    </row>
    <row r="445" spans="2:3" ht="12.75" customHeight="1" x14ac:dyDescent="0.35">
      <c r="B445" s="6"/>
      <c r="C445" s="6"/>
    </row>
    <row r="446" spans="2:3" ht="12.75" customHeight="1" x14ac:dyDescent="0.35">
      <c r="B446" s="6"/>
      <c r="C446" s="6"/>
    </row>
    <row r="447" spans="2:3" ht="12.75" customHeight="1" x14ac:dyDescent="0.35">
      <c r="B447" s="6"/>
      <c r="C447" s="6"/>
    </row>
    <row r="448" spans="2:3" ht="12.75" customHeight="1" x14ac:dyDescent="0.35">
      <c r="B448" s="6"/>
      <c r="C448" s="6"/>
    </row>
    <row r="449" spans="2:3" ht="12.75" customHeight="1" x14ac:dyDescent="0.35">
      <c r="B449" s="6"/>
      <c r="C449" s="6"/>
    </row>
    <row r="450" spans="2:3" ht="12.75" customHeight="1" x14ac:dyDescent="0.35">
      <c r="B450" s="6"/>
      <c r="C450" s="6"/>
    </row>
    <row r="451" spans="2:3" ht="12.75" customHeight="1" x14ac:dyDescent="0.35">
      <c r="B451" s="6"/>
      <c r="C451" s="6"/>
    </row>
    <row r="452" spans="2:3" ht="12.75" customHeight="1" x14ac:dyDescent="0.35">
      <c r="B452" s="6"/>
      <c r="C452" s="6"/>
    </row>
    <row r="453" spans="2:3" ht="12.75" customHeight="1" x14ac:dyDescent="0.35">
      <c r="B453" s="6"/>
      <c r="C453" s="6"/>
    </row>
    <row r="454" spans="2:3" ht="12.75" customHeight="1" x14ac:dyDescent="0.35">
      <c r="B454" s="6"/>
      <c r="C454" s="6"/>
    </row>
    <row r="455" spans="2:3" ht="12.75" customHeight="1" x14ac:dyDescent="0.35">
      <c r="B455" s="6"/>
      <c r="C455" s="6"/>
    </row>
    <row r="456" spans="2:3" ht="12.75" customHeight="1" x14ac:dyDescent="0.35">
      <c r="B456" s="6"/>
      <c r="C456" s="6"/>
    </row>
    <row r="457" spans="2:3" ht="12.75" customHeight="1" x14ac:dyDescent="0.35">
      <c r="B457" s="6"/>
      <c r="C457" s="6"/>
    </row>
    <row r="458" spans="2:3" ht="12.75" customHeight="1" x14ac:dyDescent="0.35">
      <c r="B458" s="6"/>
      <c r="C458" s="6"/>
    </row>
    <row r="459" spans="2:3" ht="12.75" customHeight="1" x14ac:dyDescent="0.35">
      <c r="B459" s="6"/>
      <c r="C459" s="6"/>
    </row>
    <row r="460" spans="2:3" ht="12.75" customHeight="1" x14ac:dyDescent="0.35">
      <c r="B460" s="6"/>
      <c r="C460" s="6"/>
    </row>
    <row r="461" spans="2:3" ht="12.75" customHeight="1" x14ac:dyDescent="0.35">
      <c r="B461" s="6"/>
      <c r="C461" s="6"/>
    </row>
    <row r="462" spans="2:3" ht="12.75" customHeight="1" x14ac:dyDescent="0.35">
      <c r="B462" s="6"/>
      <c r="C462" s="6"/>
    </row>
    <row r="463" spans="2:3" ht="12.75" customHeight="1" x14ac:dyDescent="0.35">
      <c r="B463" s="6"/>
      <c r="C463" s="6"/>
    </row>
    <row r="464" spans="2:3" ht="12.75" customHeight="1" x14ac:dyDescent="0.35">
      <c r="B464" s="6"/>
      <c r="C464" s="6"/>
    </row>
    <row r="465" spans="2:3" ht="12.75" customHeight="1" x14ac:dyDescent="0.35">
      <c r="B465" s="6"/>
      <c r="C465" s="6"/>
    </row>
    <row r="466" spans="2:3" ht="12.75" customHeight="1" x14ac:dyDescent="0.35">
      <c r="B466" s="6"/>
      <c r="C466" s="6"/>
    </row>
    <row r="467" spans="2:3" ht="12.75" customHeight="1" x14ac:dyDescent="0.35">
      <c r="B467" s="6"/>
      <c r="C467" s="6"/>
    </row>
    <row r="468" spans="2:3" ht="12.75" customHeight="1" x14ac:dyDescent="0.35">
      <c r="B468" s="6"/>
      <c r="C468" s="6"/>
    </row>
    <row r="469" spans="2:3" ht="12.75" customHeight="1" x14ac:dyDescent="0.35">
      <c r="B469" s="6"/>
      <c r="C469" s="6"/>
    </row>
    <row r="470" spans="2:3" ht="12.75" customHeight="1" x14ac:dyDescent="0.35">
      <c r="B470" s="6"/>
      <c r="C470" s="6"/>
    </row>
    <row r="471" spans="2:3" ht="12.75" customHeight="1" x14ac:dyDescent="0.35">
      <c r="B471" s="6"/>
      <c r="C471" s="6"/>
    </row>
    <row r="472" spans="2:3" ht="12.75" customHeight="1" x14ac:dyDescent="0.35">
      <c r="B472" s="6"/>
      <c r="C472" s="6"/>
    </row>
    <row r="473" spans="2:3" ht="12.75" customHeight="1" x14ac:dyDescent="0.35">
      <c r="B473" s="6"/>
      <c r="C473" s="6"/>
    </row>
    <row r="474" spans="2:3" ht="12.75" customHeight="1" x14ac:dyDescent="0.35">
      <c r="B474" s="6"/>
      <c r="C474" s="6"/>
    </row>
    <row r="475" spans="2:3" ht="12.75" customHeight="1" x14ac:dyDescent="0.35">
      <c r="B475" s="6"/>
      <c r="C475" s="6"/>
    </row>
    <row r="476" spans="2:3" ht="12.75" customHeight="1" x14ac:dyDescent="0.35">
      <c r="B476" s="6"/>
      <c r="C476" s="6"/>
    </row>
    <row r="477" spans="2:3" ht="12.75" customHeight="1" x14ac:dyDescent="0.35">
      <c r="B477" s="6"/>
      <c r="C477" s="6"/>
    </row>
    <row r="478" spans="2:3" ht="12.75" customHeight="1" x14ac:dyDescent="0.35">
      <c r="B478" s="6"/>
      <c r="C478" s="6"/>
    </row>
    <row r="479" spans="2:3" ht="12.75" customHeight="1" x14ac:dyDescent="0.35">
      <c r="B479" s="6"/>
      <c r="C479" s="6"/>
    </row>
    <row r="480" spans="2:3" ht="12.75" customHeight="1" x14ac:dyDescent="0.35">
      <c r="B480" s="6"/>
      <c r="C480" s="6"/>
    </row>
    <row r="481" spans="2:3" ht="12.75" customHeight="1" x14ac:dyDescent="0.35">
      <c r="B481" s="6"/>
      <c r="C481" s="6"/>
    </row>
    <row r="482" spans="2:3" ht="12.75" customHeight="1" x14ac:dyDescent="0.35">
      <c r="B482" s="6"/>
      <c r="C482" s="6"/>
    </row>
    <row r="483" spans="2:3" ht="12.75" customHeight="1" x14ac:dyDescent="0.35">
      <c r="B483" s="6"/>
      <c r="C483" s="6"/>
    </row>
    <row r="484" spans="2:3" ht="12.75" customHeight="1" x14ac:dyDescent="0.35">
      <c r="B484" s="6"/>
      <c r="C484" s="6"/>
    </row>
    <row r="485" spans="2:3" ht="12.75" customHeight="1" x14ac:dyDescent="0.35">
      <c r="B485" s="6"/>
      <c r="C485" s="6"/>
    </row>
    <row r="486" spans="2:3" ht="12.75" customHeight="1" x14ac:dyDescent="0.35">
      <c r="B486" s="6"/>
      <c r="C486" s="6"/>
    </row>
    <row r="487" spans="2:3" ht="12.75" customHeight="1" x14ac:dyDescent="0.35">
      <c r="B487" s="6"/>
      <c r="C487" s="6"/>
    </row>
    <row r="488" spans="2:3" ht="12.75" customHeight="1" x14ac:dyDescent="0.35">
      <c r="B488" s="6"/>
      <c r="C488" s="6"/>
    </row>
    <row r="489" spans="2:3" ht="12.75" customHeight="1" x14ac:dyDescent="0.35">
      <c r="B489" s="6"/>
      <c r="C489" s="6"/>
    </row>
    <row r="490" spans="2:3" ht="12.75" customHeight="1" x14ac:dyDescent="0.35">
      <c r="B490" s="6"/>
      <c r="C490" s="6"/>
    </row>
    <row r="491" spans="2:3" ht="12.75" customHeight="1" x14ac:dyDescent="0.35">
      <c r="B491" s="6"/>
      <c r="C491" s="6"/>
    </row>
    <row r="492" spans="2:3" ht="12.75" customHeight="1" x14ac:dyDescent="0.35">
      <c r="B492" s="6"/>
      <c r="C492" s="6"/>
    </row>
    <row r="493" spans="2:3" ht="12.75" customHeight="1" x14ac:dyDescent="0.35">
      <c r="B493" s="6"/>
      <c r="C493" s="6"/>
    </row>
    <row r="494" spans="2:3" ht="12.75" customHeight="1" x14ac:dyDescent="0.35">
      <c r="B494" s="6"/>
      <c r="C494" s="6"/>
    </row>
    <row r="495" spans="2:3" ht="12.75" customHeight="1" x14ac:dyDescent="0.35">
      <c r="B495" s="6"/>
      <c r="C495" s="6"/>
    </row>
    <row r="496" spans="2:3" ht="12.75" customHeight="1" x14ac:dyDescent="0.35">
      <c r="B496" s="6"/>
      <c r="C496" s="6"/>
    </row>
    <row r="497" spans="2:3" ht="12.75" customHeight="1" x14ac:dyDescent="0.35">
      <c r="B497" s="6"/>
      <c r="C497" s="6"/>
    </row>
    <row r="498" spans="2:3" ht="12.75" customHeight="1" x14ac:dyDescent="0.35">
      <c r="B498" s="6"/>
      <c r="C498" s="6"/>
    </row>
    <row r="499" spans="2:3" ht="12.75" customHeight="1" x14ac:dyDescent="0.35">
      <c r="B499" s="6"/>
      <c r="C499" s="6"/>
    </row>
    <row r="500" spans="2:3" ht="12.75" customHeight="1" x14ac:dyDescent="0.35">
      <c r="B500" s="6"/>
      <c r="C500" s="6"/>
    </row>
    <row r="501" spans="2:3" ht="12.75" customHeight="1" x14ac:dyDescent="0.35">
      <c r="B501" s="6"/>
      <c r="C501" s="6"/>
    </row>
    <row r="502" spans="2:3" ht="12.75" customHeight="1" x14ac:dyDescent="0.35">
      <c r="B502" s="6"/>
      <c r="C502" s="6"/>
    </row>
    <row r="503" spans="2:3" ht="12.75" customHeight="1" x14ac:dyDescent="0.35">
      <c r="B503" s="6"/>
      <c r="C503" s="6"/>
    </row>
    <row r="504" spans="2:3" ht="12.75" customHeight="1" x14ac:dyDescent="0.35">
      <c r="B504" s="6"/>
      <c r="C504" s="6"/>
    </row>
    <row r="505" spans="2:3" ht="12.75" customHeight="1" x14ac:dyDescent="0.35">
      <c r="B505" s="6"/>
      <c r="C505" s="6"/>
    </row>
    <row r="506" spans="2:3" ht="12.75" customHeight="1" x14ac:dyDescent="0.35">
      <c r="B506" s="6"/>
      <c r="C506" s="6"/>
    </row>
    <row r="507" spans="2:3" ht="12.75" customHeight="1" x14ac:dyDescent="0.35">
      <c r="B507" s="6"/>
      <c r="C507" s="6"/>
    </row>
    <row r="508" spans="2:3" ht="12.75" customHeight="1" x14ac:dyDescent="0.35">
      <c r="B508" s="6"/>
      <c r="C508" s="6"/>
    </row>
    <row r="509" spans="2:3" ht="12.75" customHeight="1" x14ac:dyDescent="0.35">
      <c r="B509" s="6"/>
      <c r="C509" s="6"/>
    </row>
    <row r="510" spans="2:3" ht="12.75" customHeight="1" x14ac:dyDescent="0.35">
      <c r="B510" s="6"/>
      <c r="C510" s="6"/>
    </row>
    <row r="511" spans="2:3" ht="12.75" customHeight="1" x14ac:dyDescent="0.35">
      <c r="B511" s="6"/>
      <c r="C511" s="6"/>
    </row>
    <row r="512" spans="2:3" ht="12.75" customHeight="1" x14ac:dyDescent="0.35">
      <c r="B512" s="6"/>
      <c r="C512" s="6"/>
    </row>
    <row r="513" spans="2:3" ht="12.75" customHeight="1" x14ac:dyDescent="0.35">
      <c r="B513" s="6"/>
      <c r="C513" s="6"/>
    </row>
    <row r="514" spans="2:3" ht="12.75" customHeight="1" x14ac:dyDescent="0.35">
      <c r="B514" s="6"/>
      <c r="C514" s="6"/>
    </row>
    <row r="515" spans="2:3" ht="12.75" customHeight="1" x14ac:dyDescent="0.35">
      <c r="B515" s="6"/>
      <c r="C515" s="6"/>
    </row>
    <row r="516" spans="2:3" ht="12.75" customHeight="1" x14ac:dyDescent="0.35">
      <c r="B516" s="6"/>
      <c r="C516" s="6"/>
    </row>
    <row r="517" spans="2:3" ht="12.75" customHeight="1" x14ac:dyDescent="0.35">
      <c r="B517" s="6"/>
      <c r="C517" s="6"/>
    </row>
    <row r="518" spans="2:3" ht="12.75" customHeight="1" x14ac:dyDescent="0.35">
      <c r="B518" s="6"/>
      <c r="C518" s="6"/>
    </row>
    <row r="519" spans="2:3" ht="12.75" customHeight="1" x14ac:dyDescent="0.35">
      <c r="B519" s="6"/>
      <c r="C519" s="6"/>
    </row>
    <row r="520" spans="2:3" ht="12.75" customHeight="1" x14ac:dyDescent="0.35">
      <c r="B520" s="6"/>
      <c r="C520" s="6"/>
    </row>
    <row r="521" spans="2:3" ht="12.75" customHeight="1" x14ac:dyDescent="0.35">
      <c r="B521" s="6"/>
      <c r="C521" s="6"/>
    </row>
    <row r="522" spans="2:3" ht="12.75" customHeight="1" x14ac:dyDescent="0.35">
      <c r="B522" s="6"/>
      <c r="C522" s="6"/>
    </row>
    <row r="523" spans="2:3" ht="12.75" customHeight="1" x14ac:dyDescent="0.35">
      <c r="B523" s="6"/>
      <c r="C523" s="6"/>
    </row>
    <row r="524" spans="2:3" ht="12.75" customHeight="1" x14ac:dyDescent="0.35">
      <c r="B524" s="6"/>
      <c r="C524" s="6"/>
    </row>
    <row r="525" spans="2:3" ht="12.75" customHeight="1" x14ac:dyDescent="0.35">
      <c r="B525" s="6"/>
      <c r="C525" s="6"/>
    </row>
    <row r="526" spans="2:3" ht="12.75" customHeight="1" x14ac:dyDescent="0.35">
      <c r="B526" s="6"/>
      <c r="C526" s="6"/>
    </row>
    <row r="527" spans="2:3" ht="12.75" customHeight="1" x14ac:dyDescent="0.35">
      <c r="B527" s="6"/>
      <c r="C527" s="6"/>
    </row>
    <row r="528" spans="2:3" ht="12.75" customHeight="1" x14ac:dyDescent="0.35">
      <c r="B528" s="6"/>
      <c r="C528" s="6"/>
    </row>
    <row r="529" spans="2:3" ht="12.75" customHeight="1" x14ac:dyDescent="0.35">
      <c r="B529" s="6"/>
      <c r="C529" s="6"/>
    </row>
    <row r="530" spans="2:3" ht="12.75" customHeight="1" x14ac:dyDescent="0.35">
      <c r="B530" s="6"/>
      <c r="C530" s="6"/>
    </row>
    <row r="531" spans="2:3" ht="12.75" customHeight="1" x14ac:dyDescent="0.35">
      <c r="B531" s="6"/>
      <c r="C531" s="6"/>
    </row>
    <row r="532" spans="2:3" ht="12.75" customHeight="1" x14ac:dyDescent="0.35">
      <c r="B532" s="6"/>
      <c r="C532" s="6"/>
    </row>
    <row r="533" spans="2:3" ht="12.75" customHeight="1" x14ac:dyDescent="0.35">
      <c r="B533" s="6"/>
      <c r="C533" s="6"/>
    </row>
    <row r="534" spans="2:3" ht="12.75" customHeight="1" x14ac:dyDescent="0.35">
      <c r="B534" s="6"/>
      <c r="C534" s="6"/>
    </row>
    <row r="535" spans="2:3" ht="12.75" customHeight="1" x14ac:dyDescent="0.35">
      <c r="B535" s="6"/>
      <c r="C535" s="6"/>
    </row>
    <row r="536" spans="2:3" ht="12.75" customHeight="1" x14ac:dyDescent="0.35">
      <c r="B536" s="6"/>
      <c r="C536" s="6"/>
    </row>
    <row r="537" spans="2:3" ht="12.75" customHeight="1" x14ac:dyDescent="0.35">
      <c r="B537" s="6"/>
      <c r="C537" s="6"/>
    </row>
    <row r="538" spans="2:3" ht="12.75" customHeight="1" x14ac:dyDescent="0.35">
      <c r="B538" s="6"/>
      <c r="C538" s="6"/>
    </row>
    <row r="539" spans="2:3" ht="12.75" customHeight="1" x14ac:dyDescent="0.35">
      <c r="B539" s="6"/>
      <c r="C539" s="6"/>
    </row>
    <row r="540" spans="2:3" ht="12.75" customHeight="1" x14ac:dyDescent="0.35">
      <c r="B540" s="6"/>
      <c r="C540" s="6"/>
    </row>
    <row r="541" spans="2:3" ht="12.75" customHeight="1" x14ac:dyDescent="0.35">
      <c r="B541" s="6"/>
      <c r="C541" s="6"/>
    </row>
    <row r="542" spans="2:3" ht="12.75" customHeight="1" x14ac:dyDescent="0.35">
      <c r="B542" s="6"/>
      <c r="C542" s="6"/>
    </row>
    <row r="543" spans="2:3" ht="12.75" customHeight="1" x14ac:dyDescent="0.35">
      <c r="B543" s="6"/>
      <c r="C543" s="6"/>
    </row>
    <row r="544" spans="2:3" ht="12.75" customHeight="1" x14ac:dyDescent="0.35">
      <c r="B544" s="6"/>
      <c r="C544" s="6"/>
    </row>
    <row r="545" spans="2:3" ht="12.75" customHeight="1" x14ac:dyDescent="0.35">
      <c r="B545" s="6"/>
      <c r="C545" s="6"/>
    </row>
    <row r="546" spans="2:3" ht="12.75" customHeight="1" x14ac:dyDescent="0.35">
      <c r="B546" s="6"/>
      <c r="C546" s="6"/>
    </row>
    <row r="547" spans="2:3" ht="12.75" customHeight="1" x14ac:dyDescent="0.35">
      <c r="B547" s="6"/>
      <c r="C547" s="6"/>
    </row>
    <row r="548" spans="2:3" ht="12.75" customHeight="1" x14ac:dyDescent="0.35">
      <c r="B548" s="6"/>
      <c r="C548" s="6"/>
    </row>
    <row r="549" spans="2:3" ht="12.75" customHeight="1" x14ac:dyDescent="0.35">
      <c r="B549" s="6"/>
      <c r="C549" s="6"/>
    </row>
    <row r="550" spans="2:3" ht="12.75" customHeight="1" x14ac:dyDescent="0.35">
      <c r="B550" s="6"/>
      <c r="C550" s="6"/>
    </row>
    <row r="551" spans="2:3" ht="12.75" customHeight="1" x14ac:dyDescent="0.35">
      <c r="B551" s="6"/>
      <c r="C551" s="6"/>
    </row>
    <row r="552" spans="2:3" ht="12.75" customHeight="1" x14ac:dyDescent="0.35">
      <c r="B552" s="6"/>
      <c r="C552" s="6"/>
    </row>
    <row r="553" spans="2:3" ht="12.75" customHeight="1" x14ac:dyDescent="0.35">
      <c r="B553" s="6"/>
      <c r="C553" s="6"/>
    </row>
    <row r="554" spans="2:3" ht="12.75" customHeight="1" x14ac:dyDescent="0.35">
      <c r="B554" s="6"/>
      <c r="C554" s="6"/>
    </row>
    <row r="555" spans="2:3" ht="12.75" customHeight="1" x14ac:dyDescent="0.35">
      <c r="B555" s="6"/>
      <c r="C555" s="6"/>
    </row>
    <row r="556" spans="2:3" ht="12.75" customHeight="1" x14ac:dyDescent="0.35">
      <c r="B556" s="6"/>
      <c r="C556" s="6"/>
    </row>
    <row r="557" spans="2:3" ht="12.75" customHeight="1" x14ac:dyDescent="0.35">
      <c r="B557" s="6"/>
      <c r="C557" s="6"/>
    </row>
    <row r="558" spans="2:3" ht="12.75" customHeight="1" x14ac:dyDescent="0.35">
      <c r="B558" s="6"/>
      <c r="C558" s="6"/>
    </row>
    <row r="559" spans="2:3" ht="12.75" customHeight="1" x14ac:dyDescent="0.35">
      <c r="B559" s="6"/>
      <c r="C559" s="6"/>
    </row>
    <row r="560" spans="2:3" ht="12.75" customHeight="1" x14ac:dyDescent="0.35">
      <c r="B560" s="6"/>
      <c r="C560" s="6"/>
    </row>
    <row r="561" spans="2:3" ht="12.75" customHeight="1" x14ac:dyDescent="0.35">
      <c r="B561" s="6"/>
      <c r="C561" s="6"/>
    </row>
    <row r="562" spans="2:3" ht="12.75" customHeight="1" x14ac:dyDescent="0.35">
      <c r="B562" s="6"/>
      <c r="C562" s="6"/>
    </row>
    <row r="563" spans="2:3" ht="12.75" customHeight="1" x14ac:dyDescent="0.35">
      <c r="B563" s="6"/>
      <c r="C563" s="6"/>
    </row>
    <row r="564" spans="2:3" ht="12.75" customHeight="1" x14ac:dyDescent="0.35">
      <c r="B564" s="6"/>
      <c r="C564" s="6"/>
    </row>
    <row r="565" spans="2:3" ht="12.75" customHeight="1" x14ac:dyDescent="0.35">
      <c r="B565" s="6"/>
      <c r="C565" s="6"/>
    </row>
    <row r="566" spans="2:3" ht="12.75" customHeight="1" x14ac:dyDescent="0.35">
      <c r="B566" s="6"/>
      <c r="C566" s="6"/>
    </row>
    <row r="567" spans="2:3" ht="12.75" customHeight="1" x14ac:dyDescent="0.35">
      <c r="B567" s="6"/>
      <c r="C567" s="6"/>
    </row>
    <row r="568" spans="2:3" ht="12.75" customHeight="1" x14ac:dyDescent="0.35">
      <c r="B568" s="6"/>
      <c r="C568" s="6"/>
    </row>
    <row r="569" spans="2:3" ht="12.75" customHeight="1" x14ac:dyDescent="0.35">
      <c r="B569" s="6"/>
      <c r="C569" s="6"/>
    </row>
    <row r="570" spans="2:3" ht="12.75" customHeight="1" x14ac:dyDescent="0.35">
      <c r="B570" s="6"/>
      <c r="C570" s="6"/>
    </row>
    <row r="571" spans="2:3" ht="12.75" customHeight="1" x14ac:dyDescent="0.35">
      <c r="B571" s="6"/>
      <c r="C571" s="6"/>
    </row>
    <row r="572" spans="2:3" ht="12.75" customHeight="1" x14ac:dyDescent="0.35">
      <c r="B572" s="6"/>
      <c r="C572" s="6"/>
    </row>
    <row r="573" spans="2:3" ht="12.75" customHeight="1" x14ac:dyDescent="0.35">
      <c r="B573" s="6"/>
      <c r="C573" s="6"/>
    </row>
    <row r="574" spans="2:3" ht="12.75" customHeight="1" x14ac:dyDescent="0.35">
      <c r="B574" s="6"/>
      <c r="C574" s="6"/>
    </row>
    <row r="575" spans="2:3" ht="12.75" customHeight="1" x14ac:dyDescent="0.35">
      <c r="B575" s="6"/>
      <c r="C575" s="6"/>
    </row>
    <row r="576" spans="2:3" ht="12.75" customHeight="1" x14ac:dyDescent="0.35">
      <c r="B576" s="6"/>
      <c r="C576" s="6"/>
    </row>
    <row r="577" spans="2:3" ht="12.75" customHeight="1" x14ac:dyDescent="0.35">
      <c r="B577" s="6"/>
      <c r="C577" s="6"/>
    </row>
    <row r="578" spans="2:3" ht="12.75" customHeight="1" x14ac:dyDescent="0.35">
      <c r="B578" s="6"/>
      <c r="C578" s="6"/>
    </row>
    <row r="579" spans="2:3" ht="12.75" customHeight="1" x14ac:dyDescent="0.35">
      <c r="B579" s="6"/>
      <c r="C579" s="6"/>
    </row>
    <row r="580" spans="2:3" ht="12.75" customHeight="1" x14ac:dyDescent="0.35">
      <c r="B580" s="6"/>
      <c r="C580" s="6"/>
    </row>
    <row r="581" spans="2:3" ht="12.75" customHeight="1" x14ac:dyDescent="0.35">
      <c r="B581" s="6"/>
      <c r="C581" s="6"/>
    </row>
    <row r="582" spans="2:3" ht="12.75" customHeight="1" x14ac:dyDescent="0.35">
      <c r="B582" s="6"/>
      <c r="C582" s="6"/>
    </row>
    <row r="583" spans="2:3" ht="12.75" customHeight="1" x14ac:dyDescent="0.35">
      <c r="B583" s="6"/>
      <c r="C583" s="6"/>
    </row>
    <row r="584" spans="2:3" ht="12.75" customHeight="1" x14ac:dyDescent="0.35">
      <c r="B584" s="6"/>
      <c r="C584" s="6"/>
    </row>
    <row r="585" spans="2:3" ht="12.75" customHeight="1" x14ac:dyDescent="0.35">
      <c r="B585" s="6"/>
      <c r="C585" s="6"/>
    </row>
    <row r="586" spans="2:3" ht="12.75" customHeight="1" x14ac:dyDescent="0.35">
      <c r="B586" s="6"/>
      <c r="C586" s="6"/>
    </row>
    <row r="587" spans="2:3" ht="12.75" customHeight="1" x14ac:dyDescent="0.35">
      <c r="B587" s="6"/>
      <c r="C587" s="6"/>
    </row>
    <row r="588" spans="2:3" ht="12.75" customHeight="1" x14ac:dyDescent="0.35">
      <c r="B588" s="6"/>
      <c r="C588" s="6"/>
    </row>
    <row r="589" spans="2:3" ht="12.75" customHeight="1" x14ac:dyDescent="0.35">
      <c r="B589" s="6"/>
      <c r="C589" s="6"/>
    </row>
    <row r="590" spans="2:3" ht="12.75" customHeight="1" x14ac:dyDescent="0.35">
      <c r="B590" s="6"/>
      <c r="C590" s="6"/>
    </row>
    <row r="591" spans="2:3" ht="12.75" customHeight="1" x14ac:dyDescent="0.35">
      <c r="B591" s="6"/>
      <c r="C591" s="6"/>
    </row>
    <row r="592" spans="2:3" ht="12.75" customHeight="1" x14ac:dyDescent="0.35">
      <c r="B592" s="6"/>
      <c r="C592" s="6"/>
    </row>
    <row r="593" spans="2:3" ht="12.75" customHeight="1" x14ac:dyDescent="0.35">
      <c r="B593" s="6"/>
      <c r="C593" s="6"/>
    </row>
    <row r="594" spans="2:3" ht="12.75" customHeight="1" x14ac:dyDescent="0.35">
      <c r="B594" s="6"/>
      <c r="C594" s="6"/>
    </row>
    <row r="595" spans="2:3" ht="12.75" customHeight="1" x14ac:dyDescent="0.35">
      <c r="B595" s="6"/>
      <c r="C595" s="6"/>
    </row>
    <row r="596" spans="2:3" ht="12.75" customHeight="1" x14ac:dyDescent="0.35">
      <c r="B596" s="6"/>
      <c r="C596" s="6"/>
    </row>
    <row r="597" spans="2:3" ht="12.75" customHeight="1" x14ac:dyDescent="0.35">
      <c r="B597" s="6"/>
      <c r="C597" s="6"/>
    </row>
    <row r="598" spans="2:3" ht="12.75" customHeight="1" x14ac:dyDescent="0.35">
      <c r="B598" s="6"/>
      <c r="C598" s="6"/>
    </row>
    <row r="599" spans="2:3" ht="12.75" customHeight="1" x14ac:dyDescent="0.35">
      <c r="B599" s="6"/>
      <c r="C599" s="6"/>
    </row>
    <row r="600" spans="2:3" ht="12.75" customHeight="1" x14ac:dyDescent="0.35">
      <c r="B600" s="6"/>
      <c r="C600" s="6"/>
    </row>
    <row r="601" spans="2:3" ht="12.75" customHeight="1" x14ac:dyDescent="0.35">
      <c r="B601" s="6"/>
      <c r="C601" s="6"/>
    </row>
    <row r="602" spans="2:3" ht="12.75" customHeight="1" x14ac:dyDescent="0.35">
      <c r="B602" s="6"/>
      <c r="C602" s="6"/>
    </row>
    <row r="603" spans="2:3" ht="12.75" customHeight="1" x14ac:dyDescent="0.35">
      <c r="B603" s="6"/>
      <c r="C603" s="6"/>
    </row>
    <row r="604" spans="2:3" ht="12.75" customHeight="1" x14ac:dyDescent="0.35">
      <c r="B604" s="6"/>
      <c r="C604" s="6"/>
    </row>
    <row r="605" spans="2:3" ht="12.75" customHeight="1" x14ac:dyDescent="0.35">
      <c r="B605" s="6"/>
      <c r="C605" s="6"/>
    </row>
    <row r="606" spans="2:3" ht="12.75" customHeight="1" x14ac:dyDescent="0.35">
      <c r="B606" s="6"/>
      <c r="C606" s="6"/>
    </row>
    <row r="607" spans="2:3" ht="12.75" customHeight="1" x14ac:dyDescent="0.35">
      <c r="B607" s="6"/>
      <c r="C607" s="6"/>
    </row>
    <row r="608" spans="2:3" ht="12.75" customHeight="1" x14ac:dyDescent="0.35">
      <c r="B608" s="6"/>
      <c r="C608" s="6"/>
    </row>
    <row r="609" spans="2:3" ht="12.75" customHeight="1" x14ac:dyDescent="0.35">
      <c r="B609" s="6"/>
      <c r="C609" s="6"/>
    </row>
    <row r="610" spans="2:3" ht="12.75" customHeight="1" x14ac:dyDescent="0.35">
      <c r="B610" s="6"/>
      <c r="C610" s="6"/>
    </row>
    <row r="611" spans="2:3" ht="12.75" customHeight="1" x14ac:dyDescent="0.35">
      <c r="B611" s="6"/>
      <c r="C611" s="6"/>
    </row>
    <row r="612" spans="2:3" ht="12.75" customHeight="1" x14ac:dyDescent="0.35">
      <c r="B612" s="6"/>
      <c r="C612" s="6"/>
    </row>
    <row r="613" spans="2:3" ht="12.75" customHeight="1" x14ac:dyDescent="0.35">
      <c r="B613" s="6"/>
      <c r="C613" s="6"/>
    </row>
    <row r="614" spans="2:3" ht="12.75" customHeight="1" x14ac:dyDescent="0.35">
      <c r="B614" s="6"/>
      <c r="C614" s="6"/>
    </row>
    <row r="615" spans="2:3" ht="12.75" customHeight="1" x14ac:dyDescent="0.35">
      <c r="B615" s="6"/>
      <c r="C615" s="6"/>
    </row>
    <row r="616" spans="2:3" ht="12.75" customHeight="1" x14ac:dyDescent="0.35">
      <c r="B616" s="6"/>
      <c r="C616" s="6"/>
    </row>
    <row r="617" spans="2:3" ht="12.75" customHeight="1" x14ac:dyDescent="0.35">
      <c r="B617" s="6"/>
      <c r="C617" s="6"/>
    </row>
    <row r="618" spans="2:3" ht="12.75" customHeight="1" x14ac:dyDescent="0.35">
      <c r="B618" s="6"/>
      <c r="C618" s="6"/>
    </row>
    <row r="619" spans="2:3" ht="12.75" customHeight="1" x14ac:dyDescent="0.35">
      <c r="B619" s="6"/>
      <c r="C619" s="6"/>
    </row>
    <row r="620" spans="2:3" ht="12.75" customHeight="1" x14ac:dyDescent="0.35">
      <c r="B620" s="6"/>
      <c r="C620" s="6"/>
    </row>
    <row r="621" spans="2:3" ht="12.75" customHeight="1" x14ac:dyDescent="0.35">
      <c r="B621" s="6"/>
      <c r="C621" s="6"/>
    </row>
    <row r="622" spans="2:3" ht="12.75" customHeight="1" x14ac:dyDescent="0.35">
      <c r="B622" s="6"/>
      <c r="C622" s="6"/>
    </row>
    <row r="623" spans="2:3" ht="12.75" customHeight="1" x14ac:dyDescent="0.35">
      <c r="B623" s="6"/>
      <c r="C623" s="6"/>
    </row>
    <row r="624" spans="2:3" ht="12.75" customHeight="1" x14ac:dyDescent="0.35">
      <c r="B624" s="6"/>
      <c r="C624" s="6"/>
    </row>
    <row r="625" spans="2:3" ht="12.75" customHeight="1" x14ac:dyDescent="0.35">
      <c r="B625" s="6"/>
      <c r="C625" s="6"/>
    </row>
    <row r="626" spans="2:3" ht="12.75" customHeight="1" x14ac:dyDescent="0.35">
      <c r="B626" s="6"/>
      <c r="C626" s="6"/>
    </row>
    <row r="627" spans="2:3" ht="12.75" customHeight="1" x14ac:dyDescent="0.35">
      <c r="B627" s="6"/>
      <c r="C627" s="6"/>
    </row>
    <row r="628" spans="2:3" ht="12.75" customHeight="1" x14ac:dyDescent="0.35">
      <c r="B628" s="6"/>
      <c r="C628" s="6"/>
    </row>
    <row r="629" spans="2:3" ht="12.75" customHeight="1" x14ac:dyDescent="0.35">
      <c r="B629" s="6"/>
      <c r="C629" s="6"/>
    </row>
    <row r="630" spans="2:3" ht="12.75" customHeight="1" x14ac:dyDescent="0.35">
      <c r="B630" s="6"/>
      <c r="C630" s="6"/>
    </row>
    <row r="631" spans="2:3" ht="12.75" customHeight="1" x14ac:dyDescent="0.35">
      <c r="B631" s="6"/>
      <c r="C631" s="6"/>
    </row>
    <row r="632" spans="2:3" ht="12.75" customHeight="1" x14ac:dyDescent="0.35">
      <c r="B632" s="6"/>
      <c r="C632" s="6"/>
    </row>
    <row r="633" spans="2:3" ht="12.75" customHeight="1" x14ac:dyDescent="0.35">
      <c r="B633" s="6"/>
      <c r="C633" s="6"/>
    </row>
    <row r="634" spans="2:3" ht="12.75" customHeight="1" x14ac:dyDescent="0.35">
      <c r="B634" s="6"/>
      <c r="C634" s="6"/>
    </row>
    <row r="635" spans="2:3" ht="12.75" customHeight="1" x14ac:dyDescent="0.35">
      <c r="B635" s="6"/>
      <c r="C635" s="6"/>
    </row>
    <row r="636" spans="2:3" ht="12.75" customHeight="1" x14ac:dyDescent="0.35">
      <c r="B636" s="6"/>
      <c r="C636" s="6"/>
    </row>
    <row r="637" spans="2:3" ht="12.75" customHeight="1" x14ac:dyDescent="0.35">
      <c r="B637" s="6"/>
      <c r="C637" s="6"/>
    </row>
    <row r="638" spans="2:3" ht="12.75" customHeight="1" x14ac:dyDescent="0.35">
      <c r="B638" s="6"/>
      <c r="C638" s="6"/>
    </row>
    <row r="639" spans="2:3" ht="12.75" customHeight="1" x14ac:dyDescent="0.35">
      <c r="B639" s="6"/>
      <c r="C639" s="6"/>
    </row>
    <row r="640" spans="2:3" ht="12.75" customHeight="1" x14ac:dyDescent="0.35">
      <c r="B640" s="6"/>
      <c r="C640" s="6"/>
    </row>
    <row r="641" spans="2:3" ht="12.75" customHeight="1" x14ac:dyDescent="0.35">
      <c r="B641" s="6"/>
      <c r="C641" s="6"/>
    </row>
    <row r="642" spans="2:3" ht="12.75" customHeight="1" x14ac:dyDescent="0.35">
      <c r="B642" s="6"/>
      <c r="C642" s="6"/>
    </row>
    <row r="643" spans="2:3" ht="12.75" customHeight="1" x14ac:dyDescent="0.35">
      <c r="B643" s="6"/>
      <c r="C643" s="6"/>
    </row>
    <row r="644" spans="2:3" ht="12.75" customHeight="1" x14ac:dyDescent="0.35">
      <c r="B644" s="6"/>
      <c r="C644" s="6"/>
    </row>
    <row r="645" spans="2:3" ht="12.75" customHeight="1" x14ac:dyDescent="0.35">
      <c r="B645" s="6"/>
      <c r="C645" s="6"/>
    </row>
    <row r="646" spans="2:3" ht="12.75" customHeight="1" x14ac:dyDescent="0.35">
      <c r="B646" s="6"/>
      <c r="C646" s="6"/>
    </row>
    <row r="647" spans="2:3" ht="12.75" customHeight="1" x14ac:dyDescent="0.35">
      <c r="B647" s="6"/>
      <c r="C647" s="6"/>
    </row>
    <row r="648" spans="2:3" ht="12.75" customHeight="1" x14ac:dyDescent="0.35">
      <c r="B648" s="6"/>
      <c r="C648" s="6"/>
    </row>
    <row r="649" spans="2:3" ht="12.75" customHeight="1" x14ac:dyDescent="0.35">
      <c r="B649" s="6"/>
      <c r="C649" s="6"/>
    </row>
    <row r="650" spans="2:3" ht="12.75" customHeight="1" x14ac:dyDescent="0.35">
      <c r="B650" s="6"/>
      <c r="C650" s="6"/>
    </row>
    <row r="651" spans="2:3" ht="12.75" customHeight="1" x14ac:dyDescent="0.35">
      <c r="B651" s="6"/>
      <c r="C651" s="6"/>
    </row>
    <row r="652" spans="2:3" ht="12.75" customHeight="1" x14ac:dyDescent="0.35">
      <c r="B652" s="6"/>
      <c r="C652" s="6"/>
    </row>
    <row r="653" spans="2:3" ht="12.75" customHeight="1" x14ac:dyDescent="0.35">
      <c r="B653" s="6"/>
      <c r="C653" s="6"/>
    </row>
    <row r="654" spans="2:3" ht="12.75" customHeight="1" x14ac:dyDescent="0.35">
      <c r="B654" s="6"/>
      <c r="C654" s="6"/>
    </row>
    <row r="655" spans="2:3" ht="12.75" customHeight="1" x14ac:dyDescent="0.35">
      <c r="B655" s="6"/>
      <c r="C655" s="6"/>
    </row>
    <row r="656" spans="2:3" ht="12.75" customHeight="1" x14ac:dyDescent="0.35">
      <c r="B656" s="6"/>
      <c r="C656" s="6"/>
    </row>
    <row r="657" spans="2:3" ht="12.75" customHeight="1" x14ac:dyDescent="0.35">
      <c r="B657" s="6"/>
      <c r="C657" s="6"/>
    </row>
    <row r="658" spans="2:3" ht="12.75" customHeight="1" x14ac:dyDescent="0.35">
      <c r="B658" s="6"/>
      <c r="C658" s="6"/>
    </row>
    <row r="659" spans="2:3" ht="12.75" customHeight="1" x14ac:dyDescent="0.35">
      <c r="B659" s="6"/>
      <c r="C659" s="6"/>
    </row>
    <row r="660" spans="2:3" ht="12.75" customHeight="1" x14ac:dyDescent="0.35">
      <c r="B660" s="6"/>
      <c r="C660" s="6"/>
    </row>
    <row r="661" spans="2:3" ht="12.75" customHeight="1" x14ac:dyDescent="0.35">
      <c r="B661" s="6"/>
      <c r="C661" s="6"/>
    </row>
    <row r="662" spans="2:3" ht="12.75" customHeight="1" x14ac:dyDescent="0.35">
      <c r="B662" s="6"/>
      <c r="C662" s="6"/>
    </row>
    <row r="663" spans="2:3" ht="12.75" customHeight="1" x14ac:dyDescent="0.35">
      <c r="B663" s="6"/>
      <c r="C663" s="6"/>
    </row>
    <row r="664" spans="2:3" ht="12.75" customHeight="1" x14ac:dyDescent="0.35">
      <c r="B664" s="6"/>
      <c r="C664" s="6"/>
    </row>
    <row r="665" spans="2:3" ht="12.75" customHeight="1" x14ac:dyDescent="0.35">
      <c r="B665" s="6"/>
      <c r="C665" s="6"/>
    </row>
    <row r="666" spans="2:3" ht="12.75" customHeight="1" x14ac:dyDescent="0.35">
      <c r="B666" s="6"/>
      <c r="C666" s="6"/>
    </row>
    <row r="667" spans="2:3" ht="12.75" customHeight="1" x14ac:dyDescent="0.35">
      <c r="B667" s="6"/>
      <c r="C667" s="6"/>
    </row>
    <row r="668" spans="2:3" ht="12.75" customHeight="1" x14ac:dyDescent="0.35">
      <c r="B668" s="6"/>
      <c r="C668" s="6"/>
    </row>
    <row r="669" spans="2:3" ht="12.75" customHeight="1" x14ac:dyDescent="0.35">
      <c r="B669" s="6"/>
      <c r="C669" s="6"/>
    </row>
    <row r="670" spans="2:3" ht="12.75" customHeight="1" x14ac:dyDescent="0.35">
      <c r="B670" s="6"/>
      <c r="C670" s="6"/>
    </row>
    <row r="671" spans="2:3" ht="12.75" customHeight="1" x14ac:dyDescent="0.35">
      <c r="B671" s="6"/>
      <c r="C671" s="6"/>
    </row>
    <row r="672" spans="2:3" ht="12.75" customHeight="1" x14ac:dyDescent="0.35">
      <c r="B672" s="6"/>
      <c r="C672" s="6"/>
    </row>
    <row r="673" spans="2:3" ht="12.75" customHeight="1" x14ac:dyDescent="0.35">
      <c r="B673" s="6"/>
      <c r="C673" s="6"/>
    </row>
    <row r="674" spans="2:3" ht="12.75" customHeight="1" x14ac:dyDescent="0.35">
      <c r="B674" s="6"/>
      <c r="C674" s="6"/>
    </row>
    <row r="675" spans="2:3" ht="12.75" customHeight="1" x14ac:dyDescent="0.35">
      <c r="B675" s="6"/>
      <c r="C675" s="6"/>
    </row>
    <row r="676" spans="2:3" ht="12.75" customHeight="1" x14ac:dyDescent="0.35">
      <c r="B676" s="6"/>
      <c r="C676" s="6"/>
    </row>
    <row r="677" spans="2:3" ht="12.75" customHeight="1" x14ac:dyDescent="0.35">
      <c r="B677" s="6"/>
      <c r="C677" s="6"/>
    </row>
    <row r="678" spans="2:3" ht="12.75" customHeight="1" x14ac:dyDescent="0.35">
      <c r="B678" s="6"/>
      <c r="C678" s="6"/>
    </row>
    <row r="679" spans="2:3" ht="12.75" customHeight="1" x14ac:dyDescent="0.35">
      <c r="B679" s="6"/>
      <c r="C679" s="6"/>
    </row>
    <row r="680" spans="2:3" ht="12.75" customHeight="1" x14ac:dyDescent="0.35">
      <c r="B680" s="6"/>
      <c r="C680" s="6"/>
    </row>
    <row r="681" spans="2:3" ht="12.75" customHeight="1" x14ac:dyDescent="0.35">
      <c r="B681" s="6"/>
      <c r="C681" s="6"/>
    </row>
    <row r="682" spans="2:3" ht="12.75" customHeight="1" x14ac:dyDescent="0.35">
      <c r="B682" s="6"/>
      <c r="C682" s="6"/>
    </row>
    <row r="683" spans="2:3" ht="12.75" customHeight="1" x14ac:dyDescent="0.35">
      <c r="B683" s="6"/>
      <c r="C683" s="6"/>
    </row>
    <row r="684" spans="2:3" ht="12.75" customHeight="1" x14ac:dyDescent="0.35">
      <c r="B684" s="6"/>
      <c r="C684" s="6"/>
    </row>
    <row r="685" spans="2:3" ht="12.75" customHeight="1" x14ac:dyDescent="0.35">
      <c r="B685" s="6"/>
      <c r="C685" s="6"/>
    </row>
    <row r="686" spans="2:3" ht="12.75" customHeight="1" x14ac:dyDescent="0.35">
      <c r="B686" s="6"/>
      <c r="C686" s="6"/>
    </row>
    <row r="687" spans="2:3" ht="12.75" customHeight="1" x14ac:dyDescent="0.35">
      <c r="B687" s="6"/>
      <c r="C687" s="6"/>
    </row>
    <row r="688" spans="2:3" ht="12.75" customHeight="1" x14ac:dyDescent="0.35">
      <c r="B688" s="6"/>
      <c r="C688" s="6"/>
    </row>
    <row r="689" spans="2:3" ht="12.75" customHeight="1" x14ac:dyDescent="0.35">
      <c r="B689" s="6"/>
      <c r="C689" s="6"/>
    </row>
    <row r="690" spans="2:3" ht="12.75" customHeight="1" x14ac:dyDescent="0.35">
      <c r="B690" s="6"/>
      <c r="C690" s="6"/>
    </row>
    <row r="691" spans="2:3" ht="12.75" customHeight="1" x14ac:dyDescent="0.35">
      <c r="B691" s="6"/>
      <c r="C691" s="6"/>
    </row>
    <row r="692" spans="2:3" ht="12.75" customHeight="1" x14ac:dyDescent="0.35">
      <c r="B692" s="6"/>
      <c r="C692" s="6"/>
    </row>
    <row r="693" spans="2:3" ht="12.75" customHeight="1" x14ac:dyDescent="0.35">
      <c r="B693" s="6"/>
      <c r="C693" s="6"/>
    </row>
    <row r="694" spans="2:3" ht="12.75" customHeight="1" x14ac:dyDescent="0.35">
      <c r="B694" s="6"/>
      <c r="C694" s="6"/>
    </row>
    <row r="695" spans="2:3" ht="12.75" customHeight="1" x14ac:dyDescent="0.35">
      <c r="B695" s="6"/>
      <c r="C695" s="6"/>
    </row>
    <row r="696" spans="2:3" ht="12.75" customHeight="1" x14ac:dyDescent="0.35">
      <c r="B696" s="6"/>
      <c r="C696" s="6"/>
    </row>
    <row r="697" spans="2:3" ht="12.75" customHeight="1" x14ac:dyDescent="0.35">
      <c r="B697" s="6"/>
      <c r="C697" s="6"/>
    </row>
    <row r="698" spans="2:3" ht="12.75" customHeight="1" x14ac:dyDescent="0.35">
      <c r="B698" s="6"/>
      <c r="C698" s="6"/>
    </row>
    <row r="699" spans="2:3" ht="12.75" customHeight="1" x14ac:dyDescent="0.35">
      <c r="B699" s="6"/>
      <c r="C699" s="6"/>
    </row>
    <row r="700" spans="2:3" ht="12.75" customHeight="1" x14ac:dyDescent="0.35">
      <c r="B700" s="6"/>
      <c r="C700" s="6"/>
    </row>
    <row r="701" spans="2:3" ht="12.75" customHeight="1" x14ac:dyDescent="0.35">
      <c r="B701" s="6"/>
      <c r="C701" s="6"/>
    </row>
    <row r="702" spans="2:3" ht="12.75" customHeight="1" x14ac:dyDescent="0.35">
      <c r="B702" s="6"/>
      <c r="C702" s="6"/>
    </row>
    <row r="703" spans="2:3" ht="12.75" customHeight="1" x14ac:dyDescent="0.35">
      <c r="B703" s="6"/>
      <c r="C703" s="6"/>
    </row>
    <row r="704" spans="2:3" ht="12.75" customHeight="1" x14ac:dyDescent="0.35">
      <c r="B704" s="6"/>
      <c r="C704" s="6"/>
    </row>
    <row r="705" spans="2:3" ht="12.75" customHeight="1" x14ac:dyDescent="0.35">
      <c r="B705" s="6"/>
      <c r="C705" s="6"/>
    </row>
    <row r="706" spans="2:3" ht="12.75" customHeight="1" x14ac:dyDescent="0.35">
      <c r="B706" s="6"/>
      <c r="C706" s="6"/>
    </row>
    <row r="707" spans="2:3" ht="12.75" customHeight="1" x14ac:dyDescent="0.35">
      <c r="B707" s="6"/>
      <c r="C707" s="6"/>
    </row>
    <row r="708" spans="2:3" ht="12.75" customHeight="1" x14ac:dyDescent="0.35">
      <c r="B708" s="6"/>
      <c r="C708" s="6"/>
    </row>
    <row r="709" spans="2:3" ht="12.75" customHeight="1" x14ac:dyDescent="0.35">
      <c r="B709" s="6"/>
      <c r="C709" s="6"/>
    </row>
    <row r="710" spans="2:3" ht="12.75" customHeight="1" x14ac:dyDescent="0.35">
      <c r="B710" s="6"/>
      <c r="C710" s="6"/>
    </row>
    <row r="711" spans="2:3" ht="12.75" customHeight="1" x14ac:dyDescent="0.35">
      <c r="B711" s="6"/>
      <c r="C711" s="6"/>
    </row>
    <row r="712" spans="2:3" ht="12.75" customHeight="1" x14ac:dyDescent="0.35">
      <c r="B712" s="6"/>
      <c r="C712" s="6"/>
    </row>
    <row r="713" spans="2:3" ht="12.75" customHeight="1" x14ac:dyDescent="0.35">
      <c r="B713" s="6"/>
      <c r="C713" s="6"/>
    </row>
    <row r="714" spans="2:3" ht="12.75" customHeight="1" x14ac:dyDescent="0.35">
      <c r="B714" s="6"/>
      <c r="C714" s="6"/>
    </row>
    <row r="715" spans="2:3" ht="12.75" customHeight="1" x14ac:dyDescent="0.35">
      <c r="B715" s="6"/>
      <c r="C715" s="6"/>
    </row>
    <row r="716" spans="2:3" ht="12.75" customHeight="1" x14ac:dyDescent="0.35">
      <c r="B716" s="6"/>
      <c r="C716" s="6"/>
    </row>
    <row r="717" spans="2:3" ht="12.75" customHeight="1" x14ac:dyDescent="0.35">
      <c r="B717" s="6"/>
      <c r="C717" s="6"/>
    </row>
    <row r="718" spans="2:3" ht="12.75" customHeight="1" x14ac:dyDescent="0.35">
      <c r="B718" s="6"/>
      <c r="C718" s="6"/>
    </row>
    <row r="719" spans="2:3" ht="12.75" customHeight="1" x14ac:dyDescent="0.35">
      <c r="B719" s="6"/>
      <c r="C719" s="6"/>
    </row>
    <row r="720" spans="2:3" ht="12.75" customHeight="1" x14ac:dyDescent="0.35">
      <c r="B720" s="6"/>
      <c r="C720" s="6"/>
    </row>
    <row r="721" spans="2:3" ht="12.75" customHeight="1" x14ac:dyDescent="0.35">
      <c r="B721" s="6"/>
      <c r="C721" s="6"/>
    </row>
    <row r="722" spans="2:3" ht="12.75" customHeight="1" x14ac:dyDescent="0.35">
      <c r="B722" s="6"/>
      <c r="C722" s="6"/>
    </row>
    <row r="723" spans="2:3" ht="12.75" customHeight="1" x14ac:dyDescent="0.35">
      <c r="B723" s="6"/>
      <c r="C723" s="6"/>
    </row>
    <row r="724" spans="2:3" ht="12.75" customHeight="1" x14ac:dyDescent="0.35">
      <c r="B724" s="6"/>
      <c r="C724" s="6"/>
    </row>
    <row r="725" spans="2:3" ht="12.75" customHeight="1" x14ac:dyDescent="0.35">
      <c r="B725" s="6"/>
      <c r="C725" s="6"/>
    </row>
    <row r="726" spans="2:3" ht="12.75" customHeight="1" x14ac:dyDescent="0.35">
      <c r="B726" s="6"/>
      <c r="C726" s="6"/>
    </row>
    <row r="727" spans="2:3" ht="12.75" customHeight="1" x14ac:dyDescent="0.35">
      <c r="B727" s="6"/>
      <c r="C727" s="6"/>
    </row>
    <row r="728" spans="2:3" ht="12.75" customHeight="1" x14ac:dyDescent="0.35">
      <c r="B728" s="6"/>
      <c r="C728" s="6"/>
    </row>
    <row r="729" spans="2:3" ht="12.75" customHeight="1" x14ac:dyDescent="0.35">
      <c r="B729" s="6"/>
      <c r="C729" s="6"/>
    </row>
    <row r="730" spans="2:3" ht="12.75" customHeight="1" x14ac:dyDescent="0.35">
      <c r="B730" s="6"/>
      <c r="C730" s="6"/>
    </row>
    <row r="731" spans="2:3" ht="12.75" customHeight="1" x14ac:dyDescent="0.35">
      <c r="B731" s="6"/>
      <c r="C731" s="6"/>
    </row>
    <row r="732" spans="2:3" ht="12.75" customHeight="1" x14ac:dyDescent="0.35">
      <c r="B732" s="6"/>
      <c r="C732" s="6"/>
    </row>
    <row r="733" spans="2:3" ht="12.75" customHeight="1" x14ac:dyDescent="0.35">
      <c r="B733" s="6"/>
      <c r="C733" s="6"/>
    </row>
    <row r="734" spans="2:3" ht="12.75" customHeight="1" x14ac:dyDescent="0.35">
      <c r="B734" s="6"/>
      <c r="C734" s="6"/>
    </row>
    <row r="735" spans="2:3" ht="12.75" customHeight="1" x14ac:dyDescent="0.35">
      <c r="B735" s="6"/>
      <c r="C735" s="6"/>
    </row>
    <row r="736" spans="2:3" ht="12.75" customHeight="1" x14ac:dyDescent="0.35">
      <c r="B736" s="6"/>
      <c r="C736" s="6"/>
    </row>
    <row r="737" spans="2:3" ht="12.75" customHeight="1" x14ac:dyDescent="0.35">
      <c r="B737" s="6"/>
      <c r="C737" s="6"/>
    </row>
    <row r="738" spans="2:3" ht="12.75" customHeight="1" x14ac:dyDescent="0.35">
      <c r="B738" s="6"/>
      <c r="C738" s="6"/>
    </row>
    <row r="739" spans="2:3" ht="12.75" customHeight="1" x14ac:dyDescent="0.35">
      <c r="B739" s="6"/>
      <c r="C739" s="6"/>
    </row>
    <row r="740" spans="2:3" ht="12.75" customHeight="1" x14ac:dyDescent="0.35">
      <c r="B740" s="6"/>
      <c r="C740" s="6"/>
    </row>
    <row r="741" spans="2:3" ht="12.75" customHeight="1" x14ac:dyDescent="0.35">
      <c r="B741" s="6"/>
      <c r="C741" s="6"/>
    </row>
    <row r="742" spans="2:3" ht="12.75" customHeight="1" x14ac:dyDescent="0.35">
      <c r="B742" s="6"/>
      <c r="C742" s="6"/>
    </row>
    <row r="743" spans="2:3" ht="12.75" customHeight="1" x14ac:dyDescent="0.35">
      <c r="B743" s="6"/>
      <c r="C743" s="6"/>
    </row>
    <row r="744" spans="2:3" ht="12.75" customHeight="1" x14ac:dyDescent="0.35">
      <c r="B744" s="6"/>
      <c r="C744" s="6"/>
    </row>
    <row r="745" spans="2:3" ht="12.75" customHeight="1" x14ac:dyDescent="0.35">
      <c r="B745" s="6"/>
      <c r="C745" s="6"/>
    </row>
    <row r="746" spans="2:3" ht="12.75" customHeight="1" x14ac:dyDescent="0.35">
      <c r="B746" s="6"/>
      <c r="C746" s="6"/>
    </row>
    <row r="747" spans="2:3" ht="12.75" customHeight="1" x14ac:dyDescent="0.35">
      <c r="B747" s="6"/>
      <c r="C747" s="6"/>
    </row>
    <row r="748" spans="2:3" ht="12.75" customHeight="1" x14ac:dyDescent="0.35">
      <c r="B748" s="6"/>
      <c r="C748" s="6"/>
    </row>
    <row r="749" spans="2:3" ht="12.75" customHeight="1" x14ac:dyDescent="0.35">
      <c r="B749" s="6"/>
      <c r="C749" s="6"/>
    </row>
    <row r="750" spans="2:3" ht="12.75" customHeight="1" x14ac:dyDescent="0.35">
      <c r="B750" s="6"/>
      <c r="C750" s="6"/>
    </row>
    <row r="751" spans="2:3" ht="12.75" customHeight="1" x14ac:dyDescent="0.35">
      <c r="B751" s="6"/>
      <c r="C751" s="6"/>
    </row>
    <row r="752" spans="2:3" ht="12.75" customHeight="1" x14ac:dyDescent="0.35">
      <c r="B752" s="6"/>
      <c r="C752" s="6"/>
    </row>
    <row r="753" spans="2:3" ht="12.75" customHeight="1" x14ac:dyDescent="0.35">
      <c r="B753" s="6"/>
      <c r="C753" s="6"/>
    </row>
    <row r="754" spans="2:3" ht="12.75" customHeight="1" x14ac:dyDescent="0.35">
      <c r="B754" s="6"/>
      <c r="C754" s="6"/>
    </row>
    <row r="755" spans="2:3" ht="12.75" customHeight="1" x14ac:dyDescent="0.35">
      <c r="B755" s="6"/>
      <c r="C755" s="6"/>
    </row>
    <row r="756" spans="2:3" ht="12.75" customHeight="1" x14ac:dyDescent="0.35">
      <c r="B756" s="6"/>
      <c r="C756" s="6"/>
    </row>
    <row r="757" spans="2:3" ht="12.75" customHeight="1" x14ac:dyDescent="0.35">
      <c r="B757" s="6"/>
      <c r="C757" s="6"/>
    </row>
    <row r="758" spans="2:3" ht="12.75" customHeight="1" x14ac:dyDescent="0.35">
      <c r="B758" s="6"/>
      <c r="C758" s="6"/>
    </row>
    <row r="759" spans="2:3" ht="12.75" customHeight="1" x14ac:dyDescent="0.35">
      <c r="B759" s="6"/>
      <c r="C759" s="6"/>
    </row>
    <row r="760" spans="2:3" ht="12.75" customHeight="1" x14ac:dyDescent="0.35">
      <c r="B760" s="6"/>
      <c r="C760" s="6"/>
    </row>
    <row r="761" spans="2:3" ht="12.75" customHeight="1" x14ac:dyDescent="0.35">
      <c r="B761" s="6"/>
      <c r="C761" s="6"/>
    </row>
    <row r="762" spans="2:3" ht="12.75" customHeight="1" x14ac:dyDescent="0.35">
      <c r="B762" s="6"/>
      <c r="C762" s="6"/>
    </row>
    <row r="763" spans="2:3" ht="12.75" customHeight="1" x14ac:dyDescent="0.35">
      <c r="B763" s="6"/>
      <c r="C763" s="6"/>
    </row>
    <row r="764" spans="2:3" ht="12.75" customHeight="1" x14ac:dyDescent="0.35">
      <c r="B764" s="6"/>
      <c r="C764" s="6"/>
    </row>
    <row r="765" spans="2:3" ht="12.75" customHeight="1" x14ac:dyDescent="0.35">
      <c r="B765" s="6"/>
      <c r="C765" s="6"/>
    </row>
    <row r="766" spans="2:3" ht="12.75" customHeight="1" x14ac:dyDescent="0.35">
      <c r="B766" s="6"/>
      <c r="C766" s="6"/>
    </row>
    <row r="767" spans="2:3" ht="12.75" customHeight="1" x14ac:dyDescent="0.35">
      <c r="B767" s="6"/>
      <c r="C767" s="6"/>
    </row>
    <row r="768" spans="2:3" ht="12.75" customHeight="1" x14ac:dyDescent="0.35">
      <c r="B768" s="6"/>
      <c r="C768" s="6"/>
    </row>
    <row r="769" spans="2:3" ht="12.75" customHeight="1" x14ac:dyDescent="0.35">
      <c r="B769" s="6"/>
      <c r="C769" s="6"/>
    </row>
    <row r="770" spans="2:3" ht="12.75" customHeight="1" x14ac:dyDescent="0.35">
      <c r="B770" s="6"/>
      <c r="C770" s="6"/>
    </row>
    <row r="771" spans="2:3" ht="12.75" customHeight="1" x14ac:dyDescent="0.35">
      <c r="B771" s="6"/>
      <c r="C771" s="6"/>
    </row>
    <row r="772" spans="2:3" ht="12.75" customHeight="1" x14ac:dyDescent="0.35">
      <c r="B772" s="6"/>
      <c r="C772" s="6"/>
    </row>
    <row r="773" spans="2:3" ht="12.75" customHeight="1" x14ac:dyDescent="0.35">
      <c r="B773" s="6"/>
      <c r="C773" s="6"/>
    </row>
    <row r="774" spans="2:3" ht="12.75" customHeight="1" x14ac:dyDescent="0.35">
      <c r="B774" s="6"/>
      <c r="C774" s="6"/>
    </row>
    <row r="775" spans="2:3" ht="12.75" customHeight="1" x14ac:dyDescent="0.35">
      <c r="B775" s="6"/>
      <c r="C775" s="6"/>
    </row>
    <row r="776" spans="2:3" ht="12.75" customHeight="1" x14ac:dyDescent="0.35">
      <c r="B776" s="6"/>
      <c r="C776" s="6"/>
    </row>
    <row r="777" spans="2:3" ht="12.75" customHeight="1" x14ac:dyDescent="0.35">
      <c r="B777" s="6"/>
      <c r="C777" s="6"/>
    </row>
    <row r="778" spans="2:3" ht="12.75" customHeight="1" x14ac:dyDescent="0.35">
      <c r="B778" s="6"/>
      <c r="C778" s="6"/>
    </row>
    <row r="779" spans="2:3" ht="12.75" customHeight="1" x14ac:dyDescent="0.35">
      <c r="B779" s="6"/>
      <c r="C779" s="6"/>
    </row>
    <row r="780" spans="2:3" ht="12.75" customHeight="1" x14ac:dyDescent="0.35">
      <c r="B780" s="6"/>
      <c r="C780" s="6"/>
    </row>
    <row r="781" spans="2:3" ht="12.75" customHeight="1" x14ac:dyDescent="0.35">
      <c r="B781" s="6"/>
      <c r="C781" s="6"/>
    </row>
    <row r="782" spans="2:3" ht="12.75" customHeight="1" x14ac:dyDescent="0.35">
      <c r="B782" s="6"/>
      <c r="C782" s="6"/>
    </row>
    <row r="783" spans="2:3" ht="12.75" customHeight="1" x14ac:dyDescent="0.35">
      <c r="B783" s="6"/>
      <c r="C783" s="6"/>
    </row>
    <row r="784" spans="2:3" ht="12.75" customHeight="1" x14ac:dyDescent="0.35">
      <c r="B784" s="6"/>
      <c r="C784" s="6"/>
    </row>
    <row r="785" spans="2:3" ht="12.75" customHeight="1" x14ac:dyDescent="0.35">
      <c r="B785" s="6"/>
      <c r="C785" s="6"/>
    </row>
    <row r="786" spans="2:3" ht="12.75" customHeight="1" x14ac:dyDescent="0.35">
      <c r="B786" s="6"/>
      <c r="C786" s="6"/>
    </row>
    <row r="787" spans="2:3" ht="12.75" customHeight="1" x14ac:dyDescent="0.35">
      <c r="B787" s="6"/>
      <c r="C787" s="6"/>
    </row>
    <row r="788" spans="2:3" ht="12.75" customHeight="1" x14ac:dyDescent="0.35">
      <c r="B788" s="6"/>
      <c r="C788" s="6"/>
    </row>
    <row r="789" spans="2:3" ht="12.75" customHeight="1" x14ac:dyDescent="0.35">
      <c r="B789" s="6"/>
      <c r="C789" s="6"/>
    </row>
    <row r="790" spans="2:3" ht="12.75" customHeight="1" x14ac:dyDescent="0.35">
      <c r="B790" s="6"/>
      <c r="C790" s="6"/>
    </row>
    <row r="791" spans="2:3" ht="12.75" customHeight="1" x14ac:dyDescent="0.35">
      <c r="B791" s="6"/>
      <c r="C791" s="6"/>
    </row>
    <row r="792" spans="2:3" ht="12.75" customHeight="1" x14ac:dyDescent="0.35">
      <c r="B792" s="6"/>
      <c r="C792" s="6"/>
    </row>
    <row r="793" spans="2:3" ht="12.75" customHeight="1" x14ac:dyDescent="0.35">
      <c r="B793" s="6"/>
      <c r="C793" s="6"/>
    </row>
    <row r="794" spans="2:3" ht="12.75" customHeight="1" x14ac:dyDescent="0.35">
      <c r="B794" s="6"/>
      <c r="C794" s="6"/>
    </row>
    <row r="795" spans="2:3" ht="12.75" customHeight="1" x14ac:dyDescent="0.35">
      <c r="B795" s="6"/>
      <c r="C795" s="6"/>
    </row>
    <row r="796" spans="2:3" ht="12.75" customHeight="1" x14ac:dyDescent="0.35">
      <c r="B796" s="6"/>
      <c r="C796" s="6"/>
    </row>
    <row r="797" spans="2:3" ht="12.75" customHeight="1" x14ac:dyDescent="0.35">
      <c r="B797" s="6"/>
      <c r="C797" s="6"/>
    </row>
    <row r="798" spans="2:3" ht="12.75" customHeight="1" x14ac:dyDescent="0.35">
      <c r="B798" s="6"/>
      <c r="C798" s="6"/>
    </row>
    <row r="799" spans="2:3" ht="12.75" customHeight="1" x14ac:dyDescent="0.35">
      <c r="B799" s="6"/>
      <c r="C799" s="6"/>
    </row>
    <row r="800" spans="2:3" ht="12.75" customHeight="1" x14ac:dyDescent="0.35">
      <c r="B800" s="6"/>
      <c r="C800" s="6"/>
    </row>
    <row r="801" spans="2:3" ht="12.75" customHeight="1" x14ac:dyDescent="0.35">
      <c r="B801" s="6"/>
      <c r="C801" s="6"/>
    </row>
    <row r="802" spans="2:3" ht="12.75" customHeight="1" x14ac:dyDescent="0.35">
      <c r="B802" s="6"/>
      <c r="C802" s="6"/>
    </row>
    <row r="803" spans="2:3" ht="12.75" customHeight="1" x14ac:dyDescent="0.35">
      <c r="B803" s="6"/>
      <c r="C803" s="6"/>
    </row>
    <row r="804" spans="2:3" ht="12.75" customHeight="1" x14ac:dyDescent="0.35">
      <c r="B804" s="6"/>
      <c r="C804" s="6"/>
    </row>
    <row r="805" spans="2:3" ht="12.75" customHeight="1" x14ac:dyDescent="0.35">
      <c r="B805" s="6"/>
      <c r="C805" s="6"/>
    </row>
    <row r="806" spans="2:3" ht="12.75" customHeight="1" x14ac:dyDescent="0.35">
      <c r="B806" s="6"/>
      <c r="C806" s="6"/>
    </row>
    <row r="807" spans="2:3" ht="12.75" customHeight="1" x14ac:dyDescent="0.35">
      <c r="B807" s="6"/>
      <c r="C807" s="6"/>
    </row>
    <row r="808" spans="2:3" ht="12.75" customHeight="1" x14ac:dyDescent="0.35">
      <c r="B808" s="6"/>
      <c r="C808" s="6"/>
    </row>
    <row r="809" spans="2:3" ht="12.75" customHeight="1" x14ac:dyDescent="0.35">
      <c r="B809" s="6"/>
      <c r="C809" s="6"/>
    </row>
    <row r="810" spans="2:3" ht="12.75" customHeight="1" x14ac:dyDescent="0.35">
      <c r="B810" s="6"/>
      <c r="C810" s="6"/>
    </row>
    <row r="811" spans="2:3" ht="12.75" customHeight="1" x14ac:dyDescent="0.35">
      <c r="B811" s="6"/>
      <c r="C811" s="6"/>
    </row>
    <row r="812" spans="2:3" ht="12.75" customHeight="1" x14ac:dyDescent="0.35">
      <c r="B812" s="6"/>
      <c r="C812" s="6"/>
    </row>
    <row r="813" spans="2:3" ht="12.75" customHeight="1" x14ac:dyDescent="0.35">
      <c r="B813" s="6"/>
      <c r="C813" s="6"/>
    </row>
    <row r="814" spans="2:3" ht="12.75" customHeight="1" x14ac:dyDescent="0.35">
      <c r="B814" s="6"/>
      <c r="C814" s="6"/>
    </row>
    <row r="815" spans="2:3" ht="12.75" customHeight="1" x14ac:dyDescent="0.35">
      <c r="B815" s="6"/>
      <c r="C815" s="6"/>
    </row>
    <row r="816" spans="2:3" ht="12.75" customHeight="1" x14ac:dyDescent="0.35">
      <c r="B816" s="6"/>
      <c r="C816" s="6"/>
    </row>
    <row r="817" spans="2:3" ht="12.75" customHeight="1" x14ac:dyDescent="0.35">
      <c r="B817" s="6"/>
      <c r="C817" s="6"/>
    </row>
    <row r="818" spans="2:3" ht="12.75" customHeight="1" x14ac:dyDescent="0.35">
      <c r="B818" s="6"/>
      <c r="C818" s="6"/>
    </row>
    <row r="819" spans="2:3" ht="12.75" customHeight="1" x14ac:dyDescent="0.35">
      <c r="B819" s="6"/>
      <c r="C819" s="6"/>
    </row>
    <row r="820" spans="2:3" ht="12.75" customHeight="1" x14ac:dyDescent="0.35">
      <c r="B820" s="6"/>
      <c r="C820" s="6"/>
    </row>
    <row r="821" spans="2:3" ht="12.75" customHeight="1" x14ac:dyDescent="0.35">
      <c r="B821" s="6"/>
      <c r="C821" s="6"/>
    </row>
    <row r="822" spans="2:3" ht="12.75" customHeight="1" x14ac:dyDescent="0.35">
      <c r="B822" s="6"/>
      <c r="C822" s="6"/>
    </row>
    <row r="823" spans="2:3" ht="12.75" customHeight="1" x14ac:dyDescent="0.35">
      <c r="B823" s="6"/>
      <c r="C823" s="6"/>
    </row>
    <row r="824" spans="2:3" ht="12.75" customHeight="1" x14ac:dyDescent="0.35">
      <c r="B824" s="6"/>
      <c r="C824" s="6"/>
    </row>
    <row r="825" spans="2:3" ht="12.75" customHeight="1" x14ac:dyDescent="0.35">
      <c r="B825" s="6"/>
      <c r="C825" s="6"/>
    </row>
    <row r="826" spans="2:3" ht="12.75" customHeight="1" x14ac:dyDescent="0.35">
      <c r="B826" s="6"/>
      <c r="C826" s="6"/>
    </row>
    <row r="827" spans="2:3" ht="12.75" customHeight="1" x14ac:dyDescent="0.35">
      <c r="B827" s="6"/>
      <c r="C827" s="6"/>
    </row>
    <row r="828" spans="2:3" ht="12.75" customHeight="1" x14ac:dyDescent="0.35">
      <c r="B828" s="6"/>
      <c r="C828" s="6"/>
    </row>
    <row r="829" spans="2:3" ht="12.75" customHeight="1" x14ac:dyDescent="0.35">
      <c r="B829" s="6"/>
      <c r="C829" s="6"/>
    </row>
    <row r="830" spans="2:3" ht="12.75" customHeight="1" x14ac:dyDescent="0.35">
      <c r="B830" s="6"/>
      <c r="C830" s="6"/>
    </row>
    <row r="831" spans="2:3" ht="12.75" customHeight="1" x14ac:dyDescent="0.35">
      <c r="B831" s="6"/>
      <c r="C831" s="6"/>
    </row>
    <row r="832" spans="2:3" ht="12.75" customHeight="1" x14ac:dyDescent="0.35">
      <c r="B832" s="6"/>
      <c r="C832" s="6"/>
    </row>
    <row r="833" spans="2:3" ht="12.75" customHeight="1" x14ac:dyDescent="0.35">
      <c r="B833" s="6"/>
      <c r="C833" s="6"/>
    </row>
    <row r="834" spans="2:3" ht="12.75" customHeight="1" x14ac:dyDescent="0.35">
      <c r="B834" s="6"/>
      <c r="C834" s="6"/>
    </row>
    <row r="835" spans="2:3" ht="12.75" customHeight="1" x14ac:dyDescent="0.35">
      <c r="B835" s="6"/>
      <c r="C835" s="6"/>
    </row>
    <row r="836" spans="2:3" ht="12.75" customHeight="1" x14ac:dyDescent="0.35">
      <c r="B836" s="6"/>
      <c r="C836" s="6"/>
    </row>
    <row r="837" spans="2:3" ht="12.75" customHeight="1" x14ac:dyDescent="0.35">
      <c r="B837" s="6"/>
      <c r="C837" s="6"/>
    </row>
    <row r="838" spans="2:3" ht="12.75" customHeight="1" x14ac:dyDescent="0.35">
      <c r="B838" s="6"/>
      <c r="C838" s="6"/>
    </row>
    <row r="839" spans="2:3" ht="12.75" customHeight="1" x14ac:dyDescent="0.35">
      <c r="B839" s="6"/>
      <c r="C839" s="6"/>
    </row>
    <row r="840" spans="2:3" ht="12.75" customHeight="1" x14ac:dyDescent="0.35">
      <c r="B840" s="6"/>
      <c r="C840" s="6"/>
    </row>
    <row r="841" spans="2:3" ht="12.75" customHeight="1" x14ac:dyDescent="0.35">
      <c r="B841" s="6"/>
      <c r="C841" s="6"/>
    </row>
    <row r="842" spans="2:3" ht="12.75" customHeight="1" x14ac:dyDescent="0.35">
      <c r="B842" s="6"/>
      <c r="C842" s="6"/>
    </row>
    <row r="843" spans="2:3" ht="12.75" customHeight="1" x14ac:dyDescent="0.35">
      <c r="B843" s="6"/>
      <c r="C843" s="6"/>
    </row>
    <row r="844" spans="2:3" ht="12.75" customHeight="1" x14ac:dyDescent="0.35">
      <c r="B844" s="6"/>
      <c r="C844" s="6"/>
    </row>
    <row r="845" spans="2:3" ht="12.75" customHeight="1" x14ac:dyDescent="0.35">
      <c r="B845" s="6"/>
      <c r="C845" s="6"/>
    </row>
    <row r="846" spans="2:3" ht="12.75" customHeight="1" x14ac:dyDescent="0.35">
      <c r="B846" s="6"/>
      <c r="C846" s="6"/>
    </row>
    <row r="847" spans="2:3" ht="12.75" customHeight="1" x14ac:dyDescent="0.35">
      <c r="B847" s="6"/>
      <c r="C847" s="6"/>
    </row>
    <row r="848" spans="2:3" ht="12.75" customHeight="1" x14ac:dyDescent="0.35">
      <c r="B848" s="6"/>
      <c r="C848" s="6"/>
    </row>
    <row r="849" spans="2:3" ht="12.75" customHeight="1" x14ac:dyDescent="0.35">
      <c r="B849" s="6"/>
      <c r="C849" s="6"/>
    </row>
    <row r="850" spans="2:3" ht="12.75" customHeight="1" x14ac:dyDescent="0.35">
      <c r="B850" s="6"/>
      <c r="C850" s="6"/>
    </row>
    <row r="851" spans="2:3" ht="12.75" customHeight="1" x14ac:dyDescent="0.35">
      <c r="B851" s="6"/>
      <c r="C851" s="6"/>
    </row>
    <row r="852" spans="2:3" ht="12.75" customHeight="1" x14ac:dyDescent="0.35">
      <c r="B852" s="6"/>
      <c r="C852" s="6"/>
    </row>
    <row r="853" spans="2:3" ht="12.75" customHeight="1" x14ac:dyDescent="0.35">
      <c r="B853" s="6"/>
      <c r="C853" s="6"/>
    </row>
    <row r="854" spans="2:3" ht="12.75" customHeight="1" x14ac:dyDescent="0.35">
      <c r="B854" s="6"/>
      <c r="C854" s="6"/>
    </row>
    <row r="855" spans="2:3" ht="12.75" customHeight="1" x14ac:dyDescent="0.35">
      <c r="B855" s="6"/>
      <c r="C855" s="6"/>
    </row>
    <row r="856" spans="2:3" ht="12.75" customHeight="1" x14ac:dyDescent="0.35">
      <c r="B856" s="6"/>
      <c r="C856" s="6"/>
    </row>
    <row r="857" spans="2:3" ht="12.75" customHeight="1" x14ac:dyDescent="0.35">
      <c r="B857" s="6"/>
      <c r="C857" s="6"/>
    </row>
    <row r="858" spans="2:3" ht="12.75" customHeight="1" x14ac:dyDescent="0.35">
      <c r="B858" s="6"/>
      <c r="C858" s="6"/>
    </row>
    <row r="859" spans="2:3" ht="12.75" customHeight="1" x14ac:dyDescent="0.35">
      <c r="B859" s="6"/>
      <c r="C859" s="6"/>
    </row>
    <row r="860" spans="2:3" ht="12.75" customHeight="1" x14ac:dyDescent="0.35">
      <c r="B860" s="6"/>
      <c r="C860" s="6"/>
    </row>
    <row r="861" spans="2:3" ht="12.75" customHeight="1" x14ac:dyDescent="0.35">
      <c r="B861" s="6"/>
      <c r="C861" s="6"/>
    </row>
    <row r="862" spans="2:3" ht="12.75" customHeight="1" x14ac:dyDescent="0.35">
      <c r="B862" s="6"/>
      <c r="C862" s="6"/>
    </row>
    <row r="863" spans="2:3" ht="12.75" customHeight="1" x14ac:dyDescent="0.35">
      <c r="B863" s="6"/>
      <c r="C863" s="6"/>
    </row>
    <row r="864" spans="2:3" ht="12.75" customHeight="1" x14ac:dyDescent="0.35">
      <c r="B864" s="6"/>
      <c r="C864" s="6"/>
    </row>
    <row r="865" spans="2:3" ht="12.75" customHeight="1" x14ac:dyDescent="0.35">
      <c r="B865" s="6"/>
      <c r="C865" s="6"/>
    </row>
    <row r="866" spans="2:3" ht="12.75" customHeight="1" x14ac:dyDescent="0.35">
      <c r="B866" s="6"/>
      <c r="C866" s="6"/>
    </row>
    <row r="867" spans="2:3" ht="12.75" customHeight="1" x14ac:dyDescent="0.35">
      <c r="B867" s="6"/>
      <c r="C867" s="6"/>
    </row>
    <row r="868" spans="2:3" ht="12.75" customHeight="1" x14ac:dyDescent="0.35">
      <c r="B868" s="6"/>
      <c r="C868" s="6"/>
    </row>
    <row r="869" spans="2:3" ht="12.75" customHeight="1" x14ac:dyDescent="0.35">
      <c r="B869" s="6"/>
      <c r="C869" s="6"/>
    </row>
    <row r="870" spans="2:3" ht="12.75" customHeight="1" x14ac:dyDescent="0.35">
      <c r="B870" s="6"/>
      <c r="C870" s="6"/>
    </row>
    <row r="871" spans="2:3" ht="12.75" customHeight="1" x14ac:dyDescent="0.35">
      <c r="B871" s="6"/>
      <c r="C871" s="6"/>
    </row>
    <row r="872" spans="2:3" ht="12.75" customHeight="1" x14ac:dyDescent="0.35">
      <c r="B872" s="6"/>
      <c r="C872" s="6"/>
    </row>
    <row r="873" spans="2:3" ht="12.75" customHeight="1" x14ac:dyDescent="0.35">
      <c r="B873" s="6"/>
      <c r="C873" s="6"/>
    </row>
    <row r="874" spans="2:3" ht="12.75" customHeight="1" x14ac:dyDescent="0.35">
      <c r="B874" s="6"/>
      <c r="C874" s="6"/>
    </row>
    <row r="875" spans="2:3" ht="12.75" customHeight="1" x14ac:dyDescent="0.35">
      <c r="B875" s="6"/>
      <c r="C875" s="6"/>
    </row>
    <row r="876" spans="2:3" ht="12.75" customHeight="1" x14ac:dyDescent="0.35">
      <c r="B876" s="6"/>
      <c r="C876" s="6"/>
    </row>
    <row r="877" spans="2:3" ht="12.75" customHeight="1" x14ac:dyDescent="0.35">
      <c r="B877" s="6"/>
      <c r="C877" s="6"/>
    </row>
    <row r="878" spans="2:3" ht="12.75" customHeight="1" x14ac:dyDescent="0.35">
      <c r="B878" s="6"/>
      <c r="C878" s="6"/>
    </row>
    <row r="879" spans="2:3" ht="12.75" customHeight="1" x14ac:dyDescent="0.35">
      <c r="B879" s="6"/>
      <c r="C879" s="6"/>
    </row>
    <row r="880" spans="2:3" ht="12.75" customHeight="1" x14ac:dyDescent="0.35">
      <c r="B880" s="6"/>
      <c r="C880" s="6"/>
    </row>
    <row r="881" spans="2:3" ht="12.75" customHeight="1" x14ac:dyDescent="0.35">
      <c r="B881" s="6"/>
      <c r="C881" s="6"/>
    </row>
    <row r="882" spans="2:3" ht="12.75" customHeight="1" x14ac:dyDescent="0.35">
      <c r="B882" s="6"/>
      <c r="C882" s="6"/>
    </row>
    <row r="883" spans="2:3" ht="12.75" customHeight="1" x14ac:dyDescent="0.35">
      <c r="B883" s="6"/>
      <c r="C883" s="6"/>
    </row>
    <row r="884" spans="2:3" ht="12.75" customHeight="1" x14ac:dyDescent="0.35">
      <c r="B884" s="6"/>
      <c r="C884" s="6"/>
    </row>
    <row r="885" spans="2:3" ht="12.75" customHeight="1" x14ac:dyDescent="0.35">
      <c r="B885" s="6"/>
      <c r="C885" s="6"/>
    </row>
    <row r="886" spans="2:3" ht="12.75" customHeight="1" x14ac:dyDescent="0.35">
      <c r="B886" s="6"/>
      <c r="C886" s="6"/>
    </row>
    <row r="887" spans="2:3" ht="12.75" customHeight="1" x14ac:dyDescent="0.35">
      <c r="B887" s="6"/>
      <c r="C887" s="6"/>
    </row>
    <row r="888" spans="2:3" ht="12.75" customHeight="1" x14ac:dyDescent="0.35">
      <c r="B888" s="6"/>
      <c r="C888" s="6"/>
    </row>
    <row r="889" spans="2:3" ht="12.75" customHeight="1" x14ac:dyDescent="0.35">
      <c r="B889" s="6"/>
      <c r="C889" s="6"/>
    </row>
    <row r="890" spans="2:3" ht="12.75" customHeight="1" x14ac:dyDescent="0.35">
      <c r="B890" s="6"/>
      <c r="C890" s="6"/>
    </row>
    <row r="891" spans="2:3" ht="12.75" customHeight="1" x14ac:dyDescent="0.35">
      <c r="B891" s="6"/>
      <c r="C891" s="6"/>
    </row>
    <row r="892" spans="2:3" ht="12.75" customHeight="1" x14ac:dyDescent="0.35">
      <c r="B892" s="6"/>
      <c r="C892" s="6"/>
    </row>
    <row r="893" spans="2:3" ht="12.75" customHeight="1" x14ac:dyDescent="0.35">
      <c r="B893" s="6"/>
      <c r="C893" s="6"/>
    </row>
    <row r="894" spans="2:3" ht="12.75" customHeight="1" x14ac:dyDescent="0.35">
      <c r="B894" s="6"/>
      <c r="C894" s="6"/>
    </row>
    <row r="895" spans="2:3" ht="12.75" customHeight="1" x14ac:dyDescent="0.35">
      <c r="B895" s="6"/>
      <c r="C895" s="6"/>
    </row>
    <row r="896" spans="2:3" ht="12.75" customHeight="1" x14ac:dyDescent="0.35">
      <c r="B896" s="6"/>
      <c r="C896" s="6"/>
    </row>
    <row r="897" spans="2:3" ht="12.75" customHeight="1" x14ac:dyDescent="0.35">
      <c r="B897" s="6"/>
      <c r="C897" s="6"/>
    </row>
    <row r="898" spans="2:3" ht="12.75" customHeight="1" x14ac:dyDescent="0.35">
      <c r="B898" s="6"/>
      <c r="C898" s="6"/>
    </row>
    <row r="899" spans="2:3" ht="12.75" customHeight="1" x14ac:dyDescent="0.35">
      <c r="B899" s="6"/>
      <c r="C899" s="6"/>
    </row>
    <row r="900" spans="2:3" ht="12.75" customHeight="1" x14ac:dyDescent="0.35">
      <c r="B900" s="6"/>
      <c r="C900" s="6"/>
    </row>
    <row r="901" spans="2:3" ht="12.75" customHeight="1" x14ac:dyDescent="0.35">
      <c r="B901" s="6"/>
      <c r="C901" s="6"/>
    </row>
    <row r="902" spans="2:3" ht="12.75" customHeight="1" x14ac:dyDescent="0.35">
      <c r="B902" s="6"/>
      <c r="C902" s="6"/>
    </row>
    <row r="903" spans="2:3" ht="12.75" customHeight="1" x14ac:dyDescent="0.35">
      <c r="B903" s="6"/>
      <c r="C903" s="6"/>
    </row>
    <row r="904" spans="2:3" ht="12.75" customHeight="1" x14ac:dyDescent="0.35">
      <c r="B904" s="6"/>
      <c r="C904" s="6"/>
    </row>
    <row r="905" spans="2:3" ht="12.75" customHeight="1" x14ac:dyDescent="0.35">
      <c r="B905" s="6"/>
      <c r="C905" s="6"/>
    </row>
    <row r="906" spans="2:3" ht="12.75" customHeight="1" x14ac:dyDescent="0.35">
      <c r="B906" s="6"/>
      <c r="C906" s="6"/>
    </row>
    <row r="907" spans="2:3" ht="12.75" customHeight="1" x14ac:dyDescent="0.35">
      <c r="B907" s="6"/>
      <c r="C907" s="6"/>
    </row>
    <row r="908" spans="2:3" ht="12.75" customHeight="1" x14ac:dyDescent="0.35">
      <c r="B908" s="6"/>
      <c r="C908" s="6"/>
    </row>
    <row r="909" spans="2:3" ht="12.75" customHeight="1" x14ac:dyDescent="0.35">
      <c r="B909" s="6"/>
      <c r="C909" s="6"/>
    </row>
    <row r="910" spans="2:3" ht="12.75" customHeight="1" x14ac:dyDescent="0.35">
      <c r="B910" s="6"/>
      <c r="C910" s="6"/>
    </row>
    <row r="911" spans="2:3" ht="12.75" customHeight="1" x14ac:dyDescent="0.35">
      <c r="B911" s="6"/>
      <c r="C911" s="6"/>
    </row>
    <row r="912" spans="2:3" ht="12.75" customHeight="1" x14ac:dyDescent="0.35">
      <c r="B912" s="6"/>
      <c r="C912" s="6"/>
    </row>
    <row r="913" spans="2:3" ht="12.75" customHeight="1" x14ac:dyDescent="0.35">
      <c r="B913" s="6"/>
      <c r="C913" s="6"/>
    </row>
    <row r="914" spans="2:3" ht="12.75" customHeight="1" x14ac:dyDescent="0.35">
      <c r="B914" s="6"/>
      <c r="C914" s="6"/>
    </row>
    <row r="915" spans="2:3" ht="12.75" customHeight="1" x14ac:dyDescent="0.35">
      <c r="B915" s="6"/>
      <c r="C915" s="6"/>
    </row>
    <row r="916" spans="2:3" ht="12.75" customHeight="1" x14ac:dyDescent="0.35">
      <c r="B916" s="6"/>
      <c r="C916" s="6"/>
    </row>
    <row r="917" spans="2:3" ht="12.75" customHeight="1" x14ac:dyDescent="0.35">
      <c r="B917" s="6"/>
      <c r="C917" s="6"/>
    </row>
    <row r="918" spans="2:3" ht="12.75" customHeight="1" x14ac:dyDescent="0.35">
      <c r="B918" s="6"/>
      <c r="C918" s="6"/>
    </row>
    <row r="919" spans="2:3" ht="12.75" customHeight="1" x14ac:dyDescent="0.35">
      <c r="B919" s="6"/>
      <c r="C919" s="6"/>
    </row>
    <row r="920" spans="2:3" ht="12.75" customHeight="1" x14ac:dyDescent="0.35">
      <c r="B920" s="6"/>
      <c r="C920" s="6"/>
    </row>
    <row r="921" spans="2:3" ht="12.75" customHeight="1" x14ac:dyDescent="0.35">
      <c r="B921" s="6"/>
      <c r="C921" s="6"/>
    </row>
    <row r="922" spans="2:3" ht="12.75" customHeight="1" x14ac:dyDescent="0.35">
      <c r="B922" s="6"/>
      <c r="C922" s="6"/>
    </row>
    <row r="923" spans="2:3" ht="12.75" customHeight="1" x14ac:dyDescent="0.35">
      <c r="B923" s="6"/>
      <c r="C923" s="6"/>
    </row>
    <row r="924" spans="2:3" ht="12.75" customHeight="1" x14ac:dyDescent="0.35">
      <c r="B924" s="6"/>
      <c r="C924" s="6"/>
    </row>
    <row r="925" spans="2:3" ht="12.75" customHeight="1" x14ac:dyDescent="0.35">
      <c r="B925" s="6"/>
      <c r="C925" s="6"/>
    </row>
    <row r="926" spans="2:3" ht="12.75" customHeight="1" x14ac:dyDescent="0.35">
      <c r="B926" s="6"/>
      <c r="C926" s="6"/>
    </row>
    <row r="927" spans="2:3" ht="12.75" customHeight="1" x14ac:dyDescent="0.35">
      <c r="B927" s="6"/>
      <c r="C927" s="6"/>
    </row>
    <row r="928" spans="2:3" ht="12.75" customHeight="1" x14ac:dyDescent="0.35">
      <c r="B928" s="6"/>
      <c r="C928" s="6"/>
    </row>
    <row r="929" spans="2:3" ht="12.75" customHeight="1" x14ac:dyDescent="0.35">
      <c r="B929" s="6"/>
      <c r="C929" s="6"/>
    </row>
    <row r="930" spans="2:3" ht="12.75" customHeight="1" x14ac:dyDescent="0.35">
      <c r="B930" s="6"/>
      <c r="C930" s="6"/>
    </row>
    <row r="931" spans="2:3" ht="12.75" customHeight="1" x14ac:dyDescent="0.35">
      <c r="B931" s="6"/>
      <c r="C931" s="6"/>
    </row>
    <row r="932" spans="2:3" ht="12.75" customHeight="1" x14ac:dyDescent="0.35">
      <c r="B932" s="6"/>
      <c r="C932" s="6"/>
    </row>
    <row r="933" spans="2:3" ht="12.75" customHeight="1" x14ac:dyDescent="0.35">
      <c r="B933" s="6"/>
      <c r="C933" s="6"/>
    </row>
    <row r="934" spans="2:3" ht="12.75" customHeight="1" x14ac:dyDescent="0.35">
      <c r="B934" s="6"/>
      <c r="C934" s="6"/>
    </row>
    <row r="935" spans="2:3" ht="12.75" customHeight="1" x14ac:dyDescent="0.35">
      <c r="B935" s="6"/>
      <c r="C935" s="6"/>
    </row>
    <row r="936" spans="2:3" ht="12.75" customHeight="1" x14ac:dyDescent="0.35">
      <c r="B936" s="6"/>
      <c r="C936" s="6"/>
    </row>
    <row r="937" spans="2:3" ht="12.75" customHeight="1" x14ac:dyDescent="0.35">
      <c r="B937" s="6"/>
      <c r="C937" s="6"/>
    </row>
    <row r="938" spans="2:3" ht="12.75" customHeight="1" x14ac:dyDescent="0.35">
      <c r="B938" s="6"/>
      <c r="C938" s="6"/>
    </row>
    <row r="939" spans="2:3" ht="12.75" customHeight="1" x14ac:dyDescent="0.35">
      <c r="B939" s="6"/>
      <c r="C939" s="6"/>
    </row>
    <row r="940" spans="2:3" ht="12.75" customHeight="1" x14ac:dyDescent="0.35">
      <c r="B940" s="6"/>
      <c r="C940" s="6"/>
    </row>
    <row r="941" spans="2:3" ht="12.75" customHeight="1" x14ac:dyDescent="0.35">
      <c r="B941" s="6"/>
      <c r="C941" s="6"/>
    </row>
    <row r="942" spans="2:3" ht="12.75" customHeight="1" x14ac:dyDescent="0.35">
      <c r="B942" s="6"/>
      <c r="C942" s="6"/>
    </row>
    <row r="943" spans="2:3" ht="12.75" customHeight="1" x14ac:dyDescent="0.35">
      <c r="B943" s="6"/>
      <c r="C943" s="6"/>
    </row>
    <row r="944" spans="2:3" ht="12.75" customHeight="1" x14ac:dyDescent="0.35">
      <c r="B944" s="6"/>
      <c r="C944" s="6"/>
    </row>
    <row r="945" spans="2:3" ht="12.75" customHeight="1" x14ac:dyDescent="0.35">
      <c r="B945" s="6"/>
      <c r="C945" s="6"/>
    </row>
    <row r="946" spans="2:3" ht="12.75" customHeight="1" x14ac:dyDescent="0.35">
      <c r="B946" s="6"/>
      <c r="C946" s="6"/>
    </row>
    <row r="947" spans="2:3" ht="12.75" customHeight="1" x14ac:dyDescent="0.35">
      <c r="B947" s="6"/>
      <c r="C947" s="6"/>
    </row>
    <row r="948" spans="2:3" ht="12.75" customHeight="1" x14ac:dyDescent="0.35">
      <c r="B948" s="6"/>
      <c r="C948" s="6"/>
    </row>
    <row r="949" spans="2:3" ht="12.75" customHeight="1" x14ac:dyDescent="0.35">
      <c r="B949" s="6"/>
      <c r="C949" s="6"/>
    </row>
    <row r="950" spans="2:3" ht="12.75" customHeight="1" x14ac:dyDescent="0.35">
      <c r="B950" s="6"/>
      <c r="C950" s="6"/>
    </row>
    <row r="951" spans="2:3" ht="12.75" customHeight="1" x14ac:dyDescent="0.35">
      <c r="B951" s="6"/>
      <c r="C951" s="6"/>
    </row>
    <row r="952" spans="2:3" ht="12.75" customHeight="1" x14ac:dyDescent="0.35">
      <c r="B952" s="6"/>
      <c r="C952" s="6"/>
    </row>
    <row r="953" spans="2:3" ht="12.75" customHeight="1" x14ac:dyDescent="0.35">
      <c r="B953" s="6"/>
      <c r="C953" s="6"/>
    </row>
    <row r="954" spans="2:3" ht="12.75" customHeight="1" x14ac:dyDescent="0.35">
      <c r="B954" s="6"/>
      <c r="C954" s="6"/>
    </row>
    <row r="955" spans="2:3" ht="12.75" customHeight="1" x14ac:dyDescent="0.35">
      <c r="B955" s="6"/>
      <c r="C955" s="6"/>
    </row>
    <row r="956" spans="2:3" ht="12.75" customHeight="1" x14ac:dyDescent="0.35">
      <c r="B956" s="6"/>
      <c r="C956" s="6"/>
    </row>
    <row r="957" spans="2:3" ht="12.75" customHeight="1" x14ac:dyDescent="0.35">
      <c r="B957" s="6"/>
      <c r="C957" s="6"/>
    </row>
    <row r="958" spans="2:3" ht="12.75" customHeight="1" x14ac:dyDescent="0.35">
      <c r="B958" s="6"/>
      <c r="C958" s="6"/>
    </row>
    <row r="959" spans="2:3" ht="12.75" customHeight="1" x14ac:dyDescent="0.35">
      <c r="B959" s="6"/>
      <c r="C959" s="6"/>
    </row>
    <row r="960" spans="2:3" ht="12.75" customHeight="1" x14ac:dyDescent="0.35">
      <c r="B960" s="6"/>
      <c r="C960" s="6"/>
    </row>
    <row r="961" spans="2:3" ht="12.75" customHeight="1" x14ac:dyDescent="0.35">
      <c r="B961" s="6"/>
      <c r="C961" s="6"/>
    </row>
    <row r="962" spans="2:3" ht="12.75" customHeight="1" x14ac:dyDescent="0.35">
      <c r="B962" s="6"/>
      <c r="C962" s="6"/>
    </row>
    <row r="963" spans="2:3" ht="12.75" customHeight="1" x14ac:dyDescent="0.35">
      <c r="B963" s="6"/>
      <c r="C963" s="6"/>
    </row>
    <row r="964" spans="2:3" ht="12.75" customHeight="1" x14ac:dyDescent="0.35">
      <c r="B964" s="6"/>
      <c r="C964" s="6"/>
    </row>
    <row r="965" spans="2:3" ht="12.75" customHeight="1" x14ac:dyDescent="0.35">
      <c r="B965" s="6"/>
      <c r="C965" s="6"/>
    </row>
    <row r="966" spans="2:3" ht="12.75" customHeight="1" x14ac:dyDescent="0.35">
      <c r="B966" s="6"/>
      <c r="C966" s="6"/>
    </row>
    <row r="967" spans="2:3" ht="12.75" customHeight="1" x14ac:dyDescent="0.35">
      <c r="B967" s="6"/>
      <c r="C967" s="6"/>
    </row>
    <row r="968" spans="2:3" ht="12.75" customHeight="1" x14ac:dyDescent="0.35">
      <c r="B968" s="6"/>
      <c r="C968" s="6"/>
    </row>
    <row r="969" spans="2:3" ht="12.75" customHeight="1" x14ac:dyDescent="0.35">
      <c r="B969" s="6"/>
      <c r="C969" s="6"/>
    </row>
    <row r="970" spans="2:3" ht="12.75" customHeight="1" x14ac:dyDescent="0.35">
      <c r="B970" s="6"/>
      <c r="C970" s="6"/>
    </row>
    <row r="971" spans="2:3" ht="12.75" customHeight="1" x14ac:dyDescent="0.35">
      <c r="B971" s="6"/>
      <c r="C971" s="6"/>
    </row>
    <row r="972" spans="2:3" ht="12.75" customHeight="1" x14ac:dyDescent="0.35">
      <c r="B972" s="6"/>
      <c r="C972" s="6"/>
    </row>
    <row r="973" spans="2:3" ht="12.75" customHeight="1" x14ac:dyDescent="0.35">
      <c r="B973" s="6"/>
      <c r="C973" s="6"/>
    </row>
    <row r="974" spans="2:3" ht="12.75" customHeight="1" x14ac:dyDescent="0.35">
      <c r="B974" s="6"/>
      <c r="C974" s="6"/>
    </row>
    <row r="975" spans="2:3" ht="12.75" customHeight="1" x14ac:dyDescent="0.35">
      <c r="B975" s="6"/>
      <c r="C975" s="6"/>
    </row>
    <row r="976" spans="2:3" ht="12.75" customHeight="1" x14ac:dyDescent="0.35">
      <c r="B976" s="6"/>
      <c r="C976" s="6"/>
    </row>
    <row r="977" spans="2:3" ht="12.75" customHeight="1" x14ac:dyDescent="0.35">
      <c r="B977" s="6"/>
      <c r="C977" s="6"/>
    </row>
    <row r="978" spans="2:3" ht="12.75" customHeight="1" x14ac:dyDescent="0.35">
      <c r="B978" s="6"/>
      <c r="C978" s="6"/>
    </row>
    <row r="979" spans="2:3" ht="12.75" customHeight="1" x14ac:dyDescent="0.35">
      <c r="B979" s="6"/>
      <c r="C979" s="6"/>
    </row>
    <row r="980" spans="2:3" ht="12.75" customHeight="1" x14ac:dyDescent="0.35">
      <c r="B980" s="6"/>
      <c r="C980" s="6"/>
    </row>
    <row r="981" spans="2:3" ht="12.75" customHeight="1" x14ac:dyDescent="0.35">
      <c r="B981" s="6"/>
      <c r="C981" s="6"/>
    </row>
    <row r="982" spans="2:3" ht="12.75" customHeight="1" x14ac:dyDescent="0.35">
      <c r="B982" s="6"/>
      <c r="C982" s="6"/>
    </row>
    <row r="983" spans="2:3" ht="12.75" customHeight="1" x14ac:dyDescent="0.35">
      <c r="B983" s="6"/>
      <c r="C983" s="6"/>
    </row>
    <row r="984" spans="2:3" ht="12.75" customHeight="1" x14ac:dyDescent="0.35">
      <c r="B984" s="6"/>
      <c r="C984" s="6"/>
    </row>
    <row r="985" spans="2:3" ht="12.75" customHeight="1" x14ac:dyDescent="0.35">
      <c r="B985" s="6"/>
      <c r="C985" s="6"/>
    </row>
    <row r="986" spans="2:3" ht="12.75" customHeight="1" x14ac:dyDescent="0.35">
      <c r="B986" s="6"/>
      <c r="C986" s="6"/>
    </row>
    <row r="987" spans="2:3" ht="12.75" customHeight="1" x14ac:dyDescent="0.35">
      <c r="B987" s="6"/>
      <c r="C987" s="6"/>
    </row>
    <row r="988" spans="2:3" ht="12.75" customHeight="1" x14ac:dyDescent="0.35">
      <c r="B988" s="6"/>
      <c r="C988" s="6"/>
    </row>
    <row r="989" spans="2:3" ht="12.75" customHeight="1" x14ac:dyDescent="0.35">
      <c r="B989" s="6"/>
      <c r="C989" s="6"/>
    </row>
    <row r="990" spans="2:3" ht="12.75" customHeight="1" x14ac:dyDescent="0.35">
      <c r="B990" s="6"/>
      <c r="C990" s="6"/>
    </row>
    <row r="991" spans="2:3" ht="12.75" customHeight="1" x14ac:dyDescent="0.35">
      <c r="B991" s="6"/>
      <c r="C991" s="6"/>
    </row>
    <row r="992" spans="2:3" ht="12.75" customHeight="1" x14ac:dyDescent="0.35">
      <c r="B992" s="6"/>
      <c r="C992" s="6"/>
    </row>
    <row r="993" spans="2:3" ht="12.75" customHeight="1" x14ac:dyDescent="0.35">
      <c r="B993" s="6"/>
      <c r="C993" s="6"/>
    </row>
    <row r="994" spans="2:3" ht="12.75" customHeight="1" x14ac:dyDescent="0.35">
      <c r="B994" s="6"/>
      <c r="C994" s="6"/>
    </row>
    <row r="995" spans="2:3" ht="12.75" customHeight="1" x14ac:dyDescent="0.35">
      <c r="B995" s="6"/>
      <c r="C995" s="6"/>
    </row>
    <row r="996" spans="2:3" ht="12.75" customHeight="1" x14ac:dyDescent="0.35">
      <c r="B996" s="6"/>
      <c r="C996" s="6"/>
    </row>
    <row r="997" spans="2:3" ht="12.75" customHeight="1" x14ac:dyDescent="0.35">
      <c r="B997" s="6"/>
      <c r="C997" s="6"/>
    </row>
    <row r="998" spans="2:3" ht="12.75" customHeight="1" x14ac:dyDescent="0.35">
      <c r="B998" s="6"/>
      <c r="C998" s="6"/>
    </row>
    <row r="999" spans="2:3" ht="12.75" customHeight="1" x14ac:dyDescent="0.35">
      <c r="B999" s="6"/>
      <c r="C999" s="6"/>
    </row>
    <row r="1000" spans="2:3" ht="12.75" customHeight="1" x14ac:dyDescent="0.35">
      <c r="B1000" s="6"/>
      <c r="C1000" s="6"/>
    </row>
  </sheetData>
  <pageMargins left="0.25" right="0.25" top="0.75" bottom="0.75" header="0" footer="0"/>
  <pageSetup paperSize="9" orientation="portrait"/>
  <headerFooter>
    <oddFooter>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showGridLines="0" workbookViewId="0"/>
  </sheetViews>
  <sheetFormatPr defaultColWidth="12.59765625" defaultRowHeight="15" customHeight="1" x14ac:dyDescent="0.35"/>
  <cols>
    <col min="1" max="1" width="4" customWidth="1"/>
    <col min="2" max="2" width="29" customWidth="1"/>
    <col min="3" max="3" width="4.3984375" customWidth="1"/>
    <col min="4" max="4" width="0.46484375" customWidth="1"/>
    <col min="5" max="5" width="0.59765625" customWidth="1"/>
    <col min="6" max="6" width="31.86328125" customWidth="1"/>
    <col min="7" max="7" width="4.3984375" customWidth="1"/>
    <col min="8" max="8" width="0.59765625" customWidth="1"/>
    <col min="9" max="9" width="0.46484375" customWidth="1"/>
    <col min="10" max="10" width="24.59765625" customWidth="1"/>
    <col min="11" max="11" width="4.3984375" customWidth="1"/>
    <col min="12" max="12" width="0.46484375" customWidth="1"/>
    <col min="13" max="13" width="0.59765625" customWidth="1"/>
    <col min="14" max="14" width="24.59765625" customWidth="1"/>
    <col min="15" max="15" width="4.3984375" customWidth="1"/>
    <col min="16" max="17" width="0.59765625" customWidth="1"/>
    <col min="18" max="18" width="0.3984375" customWidth="1"/>
    <col min="19" max="19" width="4.3984375" customWidth="1"/>
    <col min="20" max="21" width="8.59765625" customWidth="1"/>
    <col min="22" max="25" width="9.1328125" customWidth="1"/>
    <col min="26" max="26" width="8.59765625" customWidth="1"/>
  </cols>
  <sheetData>
    <row r="1" spans="1:25" ht="12.75" customHeight="1" x14ac:dyDescent="0.4">
      <c r="A1" s="3">
        <v>1</v>
      </c>
      <c r="B1" s="59" t="str">
        <f>VLOOKUP(A1,scores!F$1:G$54,2,FALSE)</f>
        <v xml:space="preserve">CAS JoJo Coleman &amp; Camelia Cook </v>
      </c>
      <c r="C1" s="60">
        <v>1</v>
      </c>
      <c r="D1" s="25"/>
      <c r="E1" s="9"/>
      <c r="F1" s="9"/>
      <c r="G1" s="61"/>
      <c r="H1" s="9"/>
      <c r="I1" s="9"/>
      <c r="J1" s="9"/>
      <c r="K1" s="127" t="str">
        <f>sections!B1</f>
        <v>CNZ Ladies National Pairs</v>
      </c>
      <c r="L1" s="124"/>
      <c r="M1" s="124"/>
      <c r="N1" s="124"/>
      <c r="O1" s="124"/>
      <c r="P1" s="124"/>
      <c r="Q1" s="9"/>
      <c r="R1" s="9"/>
      <c r="S1" s="61"/>
      <c r="T1" s="9"/>
      <c r="U1" s="9"/>
      <c r="V1" s="62" t="str">
        <f>IF(C3&gt;C4,B4,IF(C4&gt;C3,B3,""))</f>
        <v xml:space="preserve">PAT Victoria Heavey &amp; Debs Sylva </v>
      </c>
      <c r="W1" s="62">
        <f>VLOOKUP(V1,scores!$G$1:$H$62,2,FALSE)</f>
        <v>17</v>
      </c>
      <c r="X1" s="63" t="e">
        <f t="shared" ref="X1:X16" si="0">RANK(W1,W$1:W$16,0)</f>
        <v>#N/A</v>
      </c>
      <c r="Y1" s="62" t="str">
        <f t="shared" ref="Y1:Y16" si="1">V1</f>
        <v xml:space="preserve">PAT Victoria Heavey &amp; Debs Sylva </v>
      </c>
    </row>
    <row r="2" spans="1:25" ht="12.75" customHeight="1" x14ac:dyDescent="0.4">
      <c r="A2" s="3">
        <v>32</v>
      </c>
      <c r="B2" s="64" t="s">
        <v>219</v>
      </c>
      <c r="C2" s="60">
        <v>0</v>
      </c>
      <c r="D2" s="9"/>
      <c r="E2" s="25"/>
      <c r="F2" s="65" t="str">
        <f>IF(C1&gt;C2,B1,IF(C2&gt;C1,B2,""))</f>
        <v xml:space="preserve">CAS JoJo Coleman &amp; Camelia Cook </v>
      </c>
      <c r="G2" s="60">
        <v>4</v>
      </c>
      <c r="H2" s="25"/>
      <c r="I2" s="9"/>
      <c r="J2" s="9"/>
      <c r="K2" s="124"/>
      <c r="L2" s="124"/>
      <c r="M2" s="124"/>
      <c r="N2" s="124"/>
      <c r="O2" s="124"/>
      <c r="P2" s="124"/>
      <c r="Q2" s="9"/>
      <c r="R2" s="9"/>
      <c r="S2" s="61"/>
      <c r="T2" s="9"/>
      <c r="U2" s="9"/>
      <c r="V2" s="62" t="str">
        <f>IF(C5&gt;C6,B6,IF(C6&gt;C5,B5,""))</f>
        <v>KAI Lee Early &amp; Trish O'Neil</v>
      </c>
      <c r="W2" s="62">
        <f>VLOOKUP(V2,scores!$G$1:$H$62,2,FALSE)</f>
        <v>24</v>
      </c>
      <c r="X2" s="63" t="e">
        <f t="shared" si="0"/>
        <v>#N/A</v>
      </c>
      <c r="Y2" s="62" t="str">
        <f t="shared" si="1"/>
        <v>KAI Lee Early &amp; Trish O'Neil</v>
      </c>
    </row>
    <row r="3" spans="1:25" ht="12.75" customHeight="1" x14ac:dyDescent="0.4">
      <c r="A3" s="3">
        <v>17</v>
      </c>
      <c r="B3" s="66" t="str">
        <f>VLOOKUP(A3,scores!F$1:G$54,2,FALSE)</f>
        <v xml:space="preserve">PAT Victoria Heavey &amp; Debs Sylva </v>
      </c>
      <c r="C3" s="60">
        <v>3</v>
      </c>
      <c r="D3" s="37"/>
      <c r="E3" s="67"/>
      <c r="F3" s="68" t="str">
        <f>IF(C3&gt;C4,B3,IF(C4&gt;C3,B4,""))</f>
        <v xml:space="preserve">SWW Jessica Clapp &amp; Nicola Burns </v>
      </c>
      <c r="G3" s="60">
        <v>1</v>
      </c>
      <c r="H3" s="9"/>
      <c r="I3" s="67"/>
      <c r="J3" s="9"/>
      <c r="K3" s="126" t="str">
        <f>sections!D1</f>
        <v>07/07/2025 - 08/07/2025</v>
      </c>
      <c r="L3" s="124"/>
      <c r="M3" s="124"/>
      <c r="N3" s="124"/>
      <c r="O3" s="124"/>
      <c r="P3" s="124"/>
      <c r="Q3" s="9"/>
      <c r="R3" s="9"/>
      <c r="S3" s="61"/>
      <c r="T3" s="9"/>
      <c r="U3" s="9"/>
      <c r="V3" s="62" t="str">
        <f>IF(C7&gt;C8,B8,IF(C8&gt;C7,B7,""))</f>
        <v xml:space="preserve">PUK Rachel Langdon &amp; Natasha Smit </v>
      </c>
      <c r="W3" s="62">
        <f>VLOOKUP(V3,scores!$G$1:$H$62,2,FALSE)</f>
        <v>25</v>
      </c>
      <c r="X3" s="63" t="e">
        <f t="shared" si="0"/>
        <v>#N/A</v>
      </c>
      <c r="Y3" s="62" t="str">
        <f t="shared" si="1"/>
        <v xml:space="preserve">PUK Rachel Langdon &amp; Natasha Smit </v>
      </c>
    </row>
    <row r="4" spans="1:25" ht="12.75" customHeight="1" x14ac:dyDescent="0.4">
      <c r="A4" s="3">
        <v>16</v>
      </c>
      <c r="B4" s="69" t="str">
        <f>VLOOKUP(A4,scores!F$1:G$54,2,FALSE)</f>
        <v xml:space="preserve">SWW Jessica Clapp &amp; Nicola Burns </v>
      </c>
      <c r="C4" s="60">
        <v>4</v>
      </c>
      <c r="D4" s="9"/>
      <c r="E4" s="9"/>
      <c r="F4" s="6"/>
      <c r="G4" s="61"/>
      <c r="H4" s="9"/>
      <c r="I4" s="25"/>
      <c r="J4" s="65" t="str">
        <f>IF(G2&gt;G3,F2,IF(G3&gt;G2,F3,""))</f>
        <v xml:space="preserve">CAS JoJo Coleman &amp; Camelia Cook </v>
      </c>
      <c r="K4" s="70">
        <v>4</v>
      </c>
      <c r="L4" s="25"/>
      <c r="M4" s="9"/>
      <c r="N4" s="9"/>
      <c r="O4" s="61"/>
      <c r="P4" s="9"/>
      <c r="Q4" s="9"/>
      <c r="R4" s="9"/>
      <c r="S4" s="61"/>
      <c r="T4" s="9"/>
      <c r="U4" s="9"/>
      <c r="V4" s="63" t="str">
        <f>IF(G11&gt;G10,F10,IF(G10&gt;G11,"BYE2",""))</f>
        <v>BYE2</v>
      </c>
      <c r="W4" s="62">
        <f>VLOOKUP(V4,scores!$G$1:$H$62,2,FALSE)</f>
        <v>57</v>
      </c>
      <c r="X4" s="63" t="e">
        <f t="shared" si="0"/>
        <v>#N/A</v>
      </c>
      <c r="Y4" s="63" t="str">
        <f t="shared" si="1"/>
        <v>BYE2</v>
      </c>
    </row>
    <row r="5" spans="1:25" ht="12.75" customHeight="1" x14ac:dyDescent="0.4">
      <c r="A5" s="3">
        <v>9</v>
      </c>
      <c r="B5" s="59" t="str">
        <f>VLOOKUP(A5,scores!F$1:G$54,2,FALSE)</f>
        <v>PAT Emma &amp; Sharon Wikaira-King</v>
      </c>
      <c r="C5" s="60">
        <v>4</v>
      </c>
      <c r="D5" s="25"/>
      <c r="E5" s="9"/>
      <c r="F5" s="6"/>
      <c r="G5" s="61"/>
      <c r="H5" s="9"/>
      <c r="I5" s="67"/>
      <c r="J5" s="68" t="str">
        <f>IF(G6&gt;G7,F6,IF(G7&gt;G6,F7,""))</f>
        <v xml:space="preserve">SWA Nita Clarkson &amp; Gina Grimwood </v>
      </c>
      <c r="K5" s="70">
        <v>0</v>
      </c>
      <c r="L5" s="9"/>
      <c r="M5" s="67"/>
      <c r="O5" s="6"/>
      <c r="P5" s="6"/>
      <c r="Q5" s="6"/>
      <c r="R5" s="6"/>
      <c r="S5" s="61"/>
      <c r="T5" s="9"/>
      <c r="U5" s="9"/>
      <c r="V5" s="62" t="str">
        <f>IF(C11&gt;C12,B12,IF(C12&gt;C11,B11,""))</f>
        <v xml:space="preserve">PAP Catriona McLean &amp; Celia Bason </v>
      </c>
      <c r="W5" s="62">
        <f>VLOOKUP(V5,scores!$G$1:$H$62,2,FALSE)</f>
        <v>12</v>
      </c>
      <c r="X5" s="63" t="e">
        <f t="shared" si="0"/>
        <v>#N/A</v>
      </c>
      <c r="Y5" s="62" t="str">
        <f t="shared" si="1"/>
        <v xml:space="preserve">PAP Catriona McLean &amp; Celia Bason </v>
      </c>
    </row>
    <row r="6" spans="1:25" ht="12.75" customHeight="1" x14ac:dyDescent="0.4">
      <c r="A6" s="3">
        <v>24</v>
      </c>
      <c r="B6" s="71" t="str">
        <f>VLOOKUP(A6,scores!F$1:G$54,2,FALSE)</f>
        <v>KAI Lee Early &amp; Trish O'Neil</v>
      </c>
      <c r="C6" s="60">
        <v>1</v>
      </c>
      <c r="D6" s="9"/>
      <c r="E6" s="25"/>
      <c r="F6" s="72" t="str">
        <f>IF(C5&gt;C6,B5,IF(C6&gt;C5,B6,""))</f>
        <v>PAT Emma &amp; Sharon Wikaira-King</v>
      </c>
      <c r="G6" s="70">
        <v>2</v>
      </c>
      <c r="H6" s="25"/>
      <c r="I6" s="67"/>
      <c r="J6" s="6"/>
      <c r="K6" s="61"/>
      <c r="L6" s="9"/>
      <c r="M6" s="67"/>
      <c r="O6" s="6"/>
      <c r="P6" s="6"/>
      <c r="Q6" s="6"/>
      <c r="R6" s="6"/>
      <c r="S6" s="61"/>
      <c r="T6" s="9"/>
      <c r="U6" s="9"/>
      <c r="V6" s="62" t="str">
        <f>IF(C13&gt;C14,B14,IF(C14&gt;C13,B13,""))</f>
        <v xml:space="preserve">NPL Agnes Kimura &amp; Zarrie Wood </v>
      </c>
      <c r="W6" s="62">
        <f>VLOOKUP(V6,scores!$G$1:$H$62,2,FALSE)</f>
        <v>13</v>
      </c>
      <c r="X6" s="63" t="e">
        <f t="shared" si="0"/>
        <v>#N/A</v>
      </c>
      <c r="Y6" s="62" t="str">
        <f t="shared" si="1"/>
        <v xml:space="preserve">NPL Agnes Kimura &amp; Zarrie Wood </v>
      </c>
    </row>
    <row r="7" spans="1:25" ht="12.75" customHeight="1" x14ac:dyDescent="0.4">
      <c r="A7" s="3">
        <v>25</v>
      </c>
      <c r="B7" s="66" t="str">
        <f>VLOOKUP(A7,scores!F$1:G$54,2,FALSE)</f>
        <v xml:space="preserve">PUK Rachel Langdon &amp; Natasha Smit </v>
      </c>
      <c r="C7" s="60">
        <v>0</v>
      </c>
      <c r="D7" s="37"/>
      <c r="E7" s="67"/>
      <c r="F7" s="73" t="str">
        <f>IF(C7&gt;C8,B7,IF(C8&gt;C7,B8,""))</f>
        <v xml:space="preserve">SWA Nita Clarkson &amp; Gina Grimwood </v>
      </c>
      <c r="G7" s="70">
        <v>4</v>
      </c>
      <c r="H7" s="9"/>
      <c r="I7" s="9"/>
      <c r="J7" s="6"/>
      <c r="K7" s="61"/>
      <c r="L7" s="9"/>
      <c r="M7" s="67"/>
      <c r="N7" s="9"/>
      <c r="O7" s="61"/>
      <c r="P7" s="9"/>
      <c r="Q7" s="9"/>
      <c r="R7" s="9"/>
      <c r="S7" s="61"/>
      <c r="T7" s="9"/>
      <c r="U7" s="9"/>
      <c r="V7" s="63" t="str">
        <f>IF(G14&gt;G15,F15,IF(G15&gt;G14,"BYE3",""))</f>
        <v>BYE3</v>
      </c>
      <c r="W7" s="62">
        <f>VLOOKUP(V7,scores!$G$1:$H$62,2,FALSE)</f>
        <v>58</v>
      </c>
      <c r="X7" s="63" t="e">
        <f t="shared" si="0"/>
        <v>#N/A</v>
      </c>
      <c r="Y7" s="63" t="str">
        <f t="shared" si="1"/>
        <v>BYE3</v>
      </c>
    </row>
    <row r="8" spans="1:25" ht="12.75" customHeight="1" x14ac:dyDescent="0.4">
      <c r="A8" s="3">
        <v>8</v>
      </c>
      <c r="B8" s="69" t="str">
        <f>VLOOKUP(A8,scores!F$1:G$54,2,FALSE)</f>
        <v xml:space="preserve">SWA Nita Clarkson &amp; Gina Grimwood </v>
      </c>
      <c r="C8" s="60">
        <v>4</v>
      </c>
      <c r="D8" s="9"/>
      <c r="E8" s="9"/>
      <c r="F8" s="6"/>
      <c r="G8" s="61"/>
      <c r="H8" s="9"/>
      <c r="I8" s="9"/>
      <c r="J8" s="6"/>
      <c r="K8" s="61"/>
      <c r="L8" s="9"/>
      <c r="M8" s="25"/>
      <c r="N8" s="65" t="str">
        <f>IF(K4&gt;K5,J4,IF(K5&gt;K4,J5,""))</f>
        <v xml:space="preserve">CAS JoJo Coleman &amp; Camelia Cook </v>
      </c>
      <c r="O8" s="70">
        <v>5</v>
      </c>
      <c r="P8" s="25"/>
      <c r="Q8" s="9"/>
      <c r="R8" s="9"/>
      <c r="S8" s="61"/>
      <c r="T8" s="9"/>
      <c r="U8" s="9"/>
      <c r="V8" s="63" t="str">
        <f>IF(G18&gt;G19,"BYE4",IF(G19&gt;G18,F18,""))</f>
        <v>BYE4</v>
      </c>
      <c r="W8" s="62">
        <f>VLOOKUP(V8,scores!$G$1:$H$62,2,FALSE)</f>
        <v>59</v>
      </c>
      <c r="X8" s="63" t="e">
        <f t="shared" si="0"/>
        <v>#N/A</v>
      </c>
      <c r="Y8" s="63" t="str">
        <f t="shared" si="1"/>
        <v>BYE4</v>
      </c>
    </row>
    <row r="9" spans="1:25" ht="12.75" customHeight="1" x14ac:dyDescent="0.4">
      <c r="A9" s="3">
        <v>5</v>
      </c>
      <c r="B9" s="59" t="str">
        <f>VLOOKUP(A9,scores!F$1:G$54,2,FALSE)</f>
        <v xml:space="preserve">MAN Rosie Rawiri &amp; Kimberley Cullen </v>
      </c>
      <c r="C9" s="60">
        <v>1</v>
      </c>
      <c r="D9" s="25"/>
      <c r="E9" s="9"/>
      <c r="F9" s="6"/>
      <c r="G9" s="61"/>
      <c r="H9" s="9"/>
      <c r="I9" s="9"/>
      <c r="J9" s="6"/>
      <c r="K9" s="61"/>
      <c r="L9" s="9"/>
      <c r="M9" s="67"/>
      <c r="N9" s="68" t="str">
        <f>IF(K12&gt;K13,J12,IF(K13&gt;K12,J13,""))</f>
        <v xml:space="preserve">MAN Rosie Rawiri &amp; Kimberley Cullen </v>
      </c>
      <c r="O9" s="70">
        <v>2</v>
      </c>
      <c r="P9" s="9"/>
      <c r="Q9" s="67"/>
      <c r="R9" s="9"/>
      <c r="S9" s="61"/>
      <c r="T9" s="9"/>
      <c r="U9" s="9"/>
      <c r="V9" s="62" t="str">
        <f>IF(C19&gt;C20,B20,IF(C20&gt;C19,B19,""))</f>
        <v xml:space="preserve">TGA Maureen Woods &amp; Suzanne Hart </v>
      </c>
      <c r="W9" s="62">
        <f>VLOOKUP(V9,scores!$G$1:$H$62,2,FALSE)</f>
        <v>19</v>
      </c>
      <c r="X9" s="63" t="e">
        <f t="shared" si="0"/>
        <v>#N/A</v>
      </c>
      <c r="Y9" s="62" t="str">
        <f t="shared" si="1"/>
        <v xml:space="preserve">TGA Maureen Woods &amp; Suzanne Hart </v>
      </c>
    </row>
    <row r="10" spans="1:25" ht="12.75" customHeight="1" x14ac:dyDescent="0.4">
      <c r="A10" s="3">
        <v>28</v>
      </c>
      <c r="B10" s="64" t="s">
        <v>219</v>
      </c>
      <c r="C10" s="60">
        <v>0</v>
      </c>
      <c r="D10" s="9"/>
      <c r="E10" s="25"/>
      <c r="F10" s="65" t="str">
        <f>IF(C9&gt;C10,B9,IF(C10&gt;C9,B10,""))</f>
        <v xml:space="preserve">MAN Rosie Rawiri &amp; Kimberley Cullen </v>
      </c>
      <c r="G10" s="60">
        <v>4</v>
      </c>
      <c r="H10" s="25"/>
      <c r="I10" s="9"/>
      <c r="J10" s="6"/>
      <c r="K10" s="61"/>
      <c r="L10" s="9"/>
      <c r="M10" s="67"/>
      <c r="N10" s="9"/>
      <c r="O10" s="61"/>
      <c r="P10" s="9"/>
      <c r="Q10" s="67"/>
      <c r="R10" s="9"/>
      <c r="S10" s="61"/>
      <c r="T10" s="9"/>
      <c r="U10" s="9"/>
      <c r="V10" s="62" t="str">
        <f>IF(C21&gt;C22,B22,IF(C22&gt;C21,B21,""))</f>
        <v xml:space="preserve">TGA Merry Wills &amp; Lil Saunders </v>
      </c>
      <c r="W10" s="62">
        <f>VLOOKUP(V10,scores!$G$1:$H$62,2,FALSE)</f>
        <v>22</v>
      </c>
      <c r="X10" s="63" t="e">
        <f t="shared" si="0"/>
        <v>#N/A</v>
      </c>
      <c r="Y10" s="62" t="str">
        <f t="shared" si="1"/>
        <v xml:space="preserve">TGA Merry Wills &amp; Lil Saunders </v>
      </c>
    </row>
    <row r="11" spans="1:25" ht="12.75" customHeight="1" x14ac:dyDescent="0.4">
      <c r="A11" s="3">
        <v>21</v>
      </c>
      <c r="B11" s="66" t="str">
        <f>VLOOKUP(A11,scores!F$1:G$54,2,FALSE)</f>
        <v xml:space="preserve">GERSA Leilani Alderson &amp; Brenda Rehu </v>
      </c>
      <c r="C11" s="60">
        <v>4</v>
      </c>
      <c r="D11" s="37"/>
      <c r="E11" s="67"/>
      <c r="F11" s="68" t="str">
        <f>IF(C11&gt;C12,B11,IF(C12&gt;C11,B12,""))</f>
        <v xml:space="preserve">GERSA Leilani Alderson &amp; Brenda Rehu </v>
      </c>
      <c r="G11" s="60">
        <v>2</v>
      </c>
      <c r="H11" s="9"/>
      <c r="I11" s="67"/>
      <c r="J11" s="6"/>
      <c r="K11" s="61"/>
      <c r="L11" s="9"/>
      <c r="M11" s="67"/>
      <c r="N11" s="9"/>
      <c r="O11" s="61"/>
      <c r="P11" s="9"/>
      <c r="Q11" s="67"/>
      <c r="R11" s="9"/>
      <c r="S11" s="61"/>
      <c r="T11" s="9"/>
      <c r="U11" s="9"/>
      <c r="V11" s="62" t="str">
        <f>IF(C23&gt;C24,B24,IF(C24&gt;C23,B23,""))</f>
        <v>PAT Ngahuia Tahi &amp; Ruth Smith</v>
      </c>
      <c r="W11" s="62">
        <f>VLOOKUP(V11,scores!$G$1:$H$62,2,FALSE)</f>
        <v>6</v>
      </c>
      <c r="X11" s="63" t="e">
        <f t="shared" si="0"/>
        <v>#N/A</v>
      </c>
      <c r="Y11" s="62" t="str">
        <f t="shared" si="1"/>
        <v>PAT Ngahuia Tahi &amp; Ruth Smith</v>
      </c>
    </row>
    <row r="12" spans="1:25" ht="12.75" customHeight="1" x14ac:dyDescent="0.4">
      <c r="A12" s="3">
        <v>12</v>
      </c>
      <c r="B12" s="69" t="str">
        <f>VLOOKUP(A12,scores!F$1:G$54,2,FALSE)</f>
        <v xml:space="preserve">PAP Catriona McLean &amp; Celia Bason </v>
      </c>
      <c r="C12" s="60">
        <v>2</v>
      </c>
      <c r="D12" s="9"/>
      <c r="E12" s="9"/>
      <c r="F12" s="6"/>
      <c r="G12" s="61"/>
      <c r="H12" s="9"/>
      <c r="I12" s="25"/>
      <c r="J12" s="72" t="str">
        <f>IF(G10&gt;G11,F10,IF(G11&gt;G10,F11,""))</f>
        <v xml:space="preserve">MAN Rosie Rawiri &amp; Kimberley Cullen </v>
      </c>
      <c r="K12" s="70">
        <v>4</v>
      </c>
      <c r="L12" s="25"/>
      <c r="M12" s="67"/>
      <c r="N12" s="9"/>
      <c r="O12" s="61"/>
      <c r="P12" s="9"/>
      <c r="Q12" s="67"/>
      <c r="R12" s="9"/>
      <c r="S12" s="61"/>
      <c r="T12" s="9"/>
      <c r="U12" s="9"/>
      <c r="V12" s="62" t="str">
        <f>IF(C25&gt;C26,B26,IF(C26&gt;C25,B25,""))</f>
        <v xml:space="preserve">BIR Tina Fatuesi &amp; Paula Waterson </v>
      </c>
      <c r="W12" s="62">
        <f>VLOOKUP(V12,scores!$G$1:$H$62,2,FALSE)</f>
        <v>26</v>
      </c>
      <c r="X12" s="63" t="e">
        <f t="shared" si="0"/>
        <v>#N/A</v>
      </c>
      <c r="Y12" s="62" t="str">
        <f t="shared" si="1"/>
        <v xml:space="preserve">BIR Tina Fatuesi &amp; Paula Waterson </v>
      </c>
    </row>
    <row r="13" spans="1:25" ht="12.75" customHeight="1" x14ac:dyDescent="0.4">
      <c r="A13" s="3">
        <v>13</v>
      </c>
      <c r="B13" s="59" t="str">
        <f>VLOOKUP(A13,scores!F$1:G$54,2,FALSE)</f>
        <v xml:space="preserve">NPL Agnes Kimura &amp; Zarrie Wood </v>
      </c>
      <c r="C13" s="60">
        <v>2</v>
      </c>
      <c r="D13" s="25"/>
      <c r="E13" s="9"/>
      <c r="F13" s="6"/>
      <c r="G13" s="61"/>
      <c r="H13" s="9"/>
      <c r="I13" s="67"/>
      <c r="J13" s="73" t="str">
        <f>IF(G14&gt;G15,F14,IF(G15&gt;G14,F15,""))</f>
        <v xml:space="preserve">NPL Crystalee Jane &amp; Hannah Wood </v>
      </c>
      <c r="K13" s="70">
        <v>2</v>
      </c>
      <c r="L13" s="9"/>
      <c r="M13" s="9"/>
      <c r="N13" s="9"/>
      <c r="O13" s="61"/>
      <c r="P13" s="9"/>
      <c r="Q13" s="67"/>
      <c r="R13" s="9"/>
      <c r="S13" s="61"/>
      <c r="T13" s="9"/>
      <c r="U13" s="9"/>
      <c r="V13" s="62" t="str">
        <f>IF(C27&gt;C28,B28,IF(C28&gt;C27,B27,""))</f>
        <v xml:space="preserve">HOW Nina Massold &amp; Kirsty Halliday </v>
      </c>
      <c r="W13" s="62">
        <f>VLOOKUP(V13,scores!$G$1:$H$62,2,FALSE)</f>
        <v>10</v>
      </c>
      <c r="X13" s="63" t="e">
        <f t="shared" si="0"/>
        <v>#N/A</v>
      </c>
      <c r="Y13" s="62" t="str">
        <f t="shared" si="1"/>
        <v xml:space="preserve">HOW Nina Massold &amp; Kirsty Halliday </v>
      </c>
    </row>
    <row r="14" spans="1:25" ht="12.75" customHeight="1" x14ac:dyDescent="0.4">
      <c r="A14" s="3">
        <v>20</v>
      </c>
      <c r="B14" s="71" t="str">
        <f>VLOOKUP(A14,scores!F$1:G$54,2,FALSE)</f>
        <v>PAP Jasmine Purdon &amp; Kerry Ashbrook</v>
      </c>
      <c r="C14" s="60">
        <v>4</v>
      </c>
      <c r="D14" s="9"/>
      <c r="E14" s="25"/>
      <c r="F14" s="72" t="str">
        <f>IF(C13&gt;C14,B13,IF(C14&gt;C13,B14,""))</f>
        <v>PAP Jasmine Purdon &amp; Kerry Ashbrook</v>
      </c>
      <c r="G14" s="70">
        <v>0</v>
      </c>
      <c r="H14" s="25"/>
      <c r="I14" s="67"/>
      <c r="J14" s="6"/>
      <c r="K14" s="61"/>
      <c r="L14" s="9"/>
      <c r="M14" s="9"/>
      <c r="N14" s="125" t="s">
        <v>220</v>
      </c>
      <c r="O14" s="124"/>
      <c r="P14" s="9"/>
      <c r="Q14" s="67"/>
      <c r="R14" s="9"/>
      <c r="S14" s="61"/>
      <c r="T14" s="9"/>
      <c r="U14" s="9"/>
      <c r="V14" s="62" t="str">
        <f>IF(C29&gt;C30,B30,IF(C30&gt;C29,B29,""))</f>
        <v xml:space="preserve">PAP Kirsten Aumua &amp; Louise Kerr </v>
      </c>
      <c r="W14" s="62">
        <f>VLOOKUP(V14,scores!$G$1:$H$62,2,FALSE)</f>
        <v>15</v>
      </c>
      <c r="X14" s="63" t="e">
        <f t="shared" si="0"/>
        <v>#N/A</v>
      </c>
      <c r="Y14" s="62" t="str">
        <f t="shared" si="1"/>
        <v xml:space="preserve">PAP Kirsten Aumua &amp; Louise Kerr </v>
      </c>
    </row>
    <row r="15" spans="1:25" ht="12.75" customHeight="1" x14ac:dyDescent="0.4">
      <c r="A15" s="3">
        <v>29</v>
      </c>
      <c r="B15" s="74" t="s">
        <v>219</v>
      </c>
      <c r="C15" s="60">
        <v>0</v>
      </c>
      <c r="D15" s="37"/>
      <c r="E15" s="67"/>
      <c r="F15" s="73" t="str">
        <f>IF(C15&gt;C16,B15,IF(C16&gt;C15,B16,""))</f>
        <v xml:space="preserve">NPL Crystalee Jane &amp; Hannah Wood </v>
      </c>
      <c r="G15" s="70">
        <v>4</v>
      </c>
      <c r="H15" s="9"/>
      <c r="I15" s="9"/>
      <c r="J15" s="6"/>
      <c r="K15" s="61"/>
      <c r="L15" s="9"/>
      <c r="M15" s="9"/>
      <c r="N15" s="118"/>
      <c r="O15" s="118"/>
      <c r="P15" s="9"/>
      <c r="Q15" s="67"/>
      <c r="T15" s="9"/>
      <c r="U15" s="9"/>
      <c r="V15" s="63" t="str">
        <f>IF(G2&gt;G3,"BYE",IF(G3&gt;G2,F2,""))</f>
        <v>BYE</v>
      </c>
      <c r="W15" s="63" t="e">
        <f>VLOOKUP(V15,scores!$G$1:$H$62,2,FALSE)</f>
        <v>#N/A</v>
      </c>
      <c r="X15" s="63" t="e">
        <f t="shared" si="0"/>
        <v>#N/A</v>
      </c>
      <c r="Y15" s="63" t="str">
        <f t="shared" si="1"/>
        <v>BYE</v>
      </c>
    </row>
    <row r="16" spans="1:25" ht="12.75" customHeight="1" x14ac:dyDescent="0.4">
      <c r="A16" s="3">
        <v>4</v>
      </c>
      <c r="B16" s="69" t="str">
        <f>VLOOKUP(A16,scores!F$1:G$54,2,FALSE)</f>
        <v xml:space="preserve">NPL Crystalee Jane &amp; Hannah Wood </v>
      </c>
      <c r="C16" s="60">
        <v>1</v>
      </c>
      <c r="D16" s="9"/>
      <c r="E16" s="9"/>
      <c r="F16" s="6"/>
      <c r="G16" s="61"/>
      <c r="H16" s="9"/>
      <c r="I16" s="9"/>
      <c r="J16" s="6"/>
      <c r="K16" s="61"/>
      <c r="L16" s="9"/>
      <c r="M16" s="9"/>
      <c r="N16" s="72" t="str">
        <f>IF(O8&gt;O9,N8,IF(O9&gt;O8,N9,""))</f>
        <v xml:space="preserve">CAS JoJo Coleman &amp; Camelia Cook </v>
      </c>
      <c r="O16" s="70">
        <v>5</v>
      </c>
      <c r="P16" s="37"/>
      <c r="Q16" s="9"/>
      <c r="T16" s="9"/>
      <c r="U16" s="9"/>
      <c r="V16" s="62" t="str">
        <f>IF(G30&gt;G31,F31,IF(G31&gt;G30,"BYE1",""))</f>
        <v xml:space="preserve">SWA Tatum Manning &amp; Jade Cullen </v>
      </c>
      <c r="W16" s="62">
        <f>VLOOKUP(V16,scores!$G$1:$H$62,2,FALSE)</f>
        <v>2</v>
      </c>
      <c r="X16" s="63" t="e">
        <f t="shared" si="0"/>
        <v>#N/A</v>
      </c>
      <c r="Y16" s="62" t="str">
        <f t="shared" si="1"/>
        <v xml:space="preserve">SWA Tatum Manning &amp; Jade Cullen </v>
      </c>
    </row>
    <row r="17" spans="1:25" ht="12.75" customHeight="1" x14ac:dyDescent="0.4">
      <c r="A17" s="3">
        <v>3</v>
      </c>
      <c r="B17" s="59" t="str">
        <f>VLOOKUP(A17,scores!F$1:G$54,2,FALSE)</f>
        <v xml:space="preserve">PAT Clare Shanaher &amp; Sweethart Paul-Bennett </v>
      </c>
      <c r="C17" s="60">
        <v>1</v>
      </c>
      <c r="D17" s="25"/>
      <c r="E17" s="9"/>
      <c r="F17" s="6"/>
      <c r="G17" s="61"/>
      <c r="H17" s="9"/>
      <c r="I17" s="9"/>
      <c r="J17" s="6"/>
      <c r="K17" s="61"/>
      <c r="L17" s="9"/>
      <c r="M17" s="9"/>
      <c r="N17" s="73" t="str">
        <f>IF(O24&gt;O25,N24,IF(O25&gt;O24,N25,""))</f>
        <v xml:space="preserve">PAT Clare Shanaher &amp; Sweethart Paul-Bennett </v>
      </c>
      <c r="O17" s="70">
        <v>1</v>
      </c>
      <c r="P17" s="29"/>
      <c r="Q17" s="9"/>
      <c r="T17" s="9"/>
      <c r="U17" s="9"/>
      <c r="V17" s="63"/>
      <c r="W17" s="63"/>
      <c r="X17" s="63"/>
      <c r="Y17" s="63"/>
    </row>
    <row r="18" spans="1:25" ht="12.75" customHeight="1" x14ac:dyDescent="0.4">
      <c r="A18" s="3">
        <v>30</v>
      </c>
      <c r="B18" s="64" t="s">
        <v>219</v>
      </c>
      <c r="C18" s="60">
        <v>0</v>
      </c>
      <c r="D18" s="9"/>
      <c r="E18" s="25"/>
      <c r="F18" s="65" t="str">
        <f>IF(C17&gt;C18,B17,IF(C18&gt;C17,B18,""))</f>
        <v xml:space="preserve">PAT Clare Shanaher &amp; Sweethart Paul-Bennett </v>
      </c>
      <c r="G18" s="70">
        <v>4</v>
      </c>
      <c r="H18" s="25"/>
      <c r="I18" s="9"/>
      <c r="J18" s="6"/>
      <c r="K18" s="61"/>
      <c r="L18" s="9"/>
      <c r="M18" s="9"/>
      <c r="N18" s="61" t="s">
        <v>221</v>
      </c>
      <c r="O18" s="61"/>
      <c r="P18" s="9"/>
      <c r="Q18" s="67"/>
      <c r="T18" s="9"/>
      <c r="U18" s="9"/>
      <c r="V18" s="63"/>
      <c r="W18" s="63"/>
      <c r="X18" s="63"/>
      <c r="Y18" s="63"/>
    </row>
    <row r="19" spans="1:25" ht="12.75" customHeight="1" x14ac:dyDescent="0.4">
      <c r="A19" s="3">
        <v>19</v>
      </c>
      <c r="B19" s="66" t="str">
        <f>VLOOKUP(A19,scores!F$1:G$54,2,FALSE)</f>
        <v xml:space="preserve">TGA Maureen Woods &amp; Suzanne Hart </v>
      </c>
      <c r="C19" s="60">
        <v>2</v>
      </c>
      <c r="D19" s="37"/>
      <c r="E19" s="67"/>
      <c r="F19" s="68" t="str">
        <f>IF(C19&gt;C20,B19,IF(C20&gt;C19,B20,""))</f>
        <v xml:space="preserve">GERSA Shannon Otene &amp; Janine Clifford </v>
      </c>
      <c r="G19" s="70">
        <v>1</v>
      </c>
      <c r="H19" s="9"/>
      <c r="I19" s="67"/>
      <c r="J19" s="6"/>
      <c r="K19" s="61"/>
      <c r="L19" s="9"/>
      <c r="M19" s="9"/>
      <c r="N19" s="9"/>
      <c r="O19" s="61"/>
      <c r="P19" s="9"/>
      <c r="Q19" s="67"/>
      <c r="R19" s="9"/>
      <c r="S19" s="61"/>
      <c r="T19" s="9"/>
      <c r="U19" s="9"/>
      <c r="V19" s="63"/>
      <c r="W19" s="63"/>
      <c r="X19" s="63"/>
      <c r="Y19" s="63"/>
    </row>
    <row r="20" spans="1:25" ht="12.75" customHeight="1" x14ac:dyDescent="0.4">
      <c r="A20" s="3">
        <v>14</v>
      </c>
      <c r="B20" s="69" t="str">
        <f>VLOOKUP(A20,scores!F$1:G$54,2,FALSE)</f>
        <v xml:space="preserve">GERSA Shannon Otene &amp; Janine Clifford </v>
      </c>
      <c r="C20" s="60">
        <v>4</v>
      </c>
      <c r="D20" s="9"/>
      <c r="E20" s="9"/>
      <c r="F20" s="6"/>
      <c r="G20" s="61"/>
      <c r="H20" s="9"/>
      <c r="I20" s="25"/>
      <c r="J20" s="65" t="str">
        <f>IF(G18&gt;G19,F18,IF(G19&gt;G18,F19,""))</f>
        <v xml:space="preserve">PAT Clare Shanaher &amp; Sweethart Paul-Bennett </v>
      </c>
      <c r="K20" s="70">
        <v>4</v>
      </c>
      <c r="L20" s="25"/>
      <c r="M20" s="9"/>
      <c r="N20" s="9"/>
      <c r="O20" s="61"/>
      <c r="P20" s="9"/>
      <c r="Q20" s="67"/>
      <c r="R20" s="9"/>
      <c r="S20" s="61"/>
      <c r="T20" s="9"/>
      <c r="U20" s="9"/>
      <c r="V20" s="63"/>
      <c r="W20" s="63"/>
      <c r="X20" s="63"/>
      <c r="Y20" s="63"/>
    </row>
    <row r="21" spans="1:25" ht="12.75" customHeight="1" x14ac:dyDescent="0.4">
      <c r="A21" s="3">
        <v>11</v>
      </c>
      <c r="B21" s="59" t="str">
        <f>VLOOKUP(A21,scores!F$1:G$54,2,FALSE)</f>
        <v xml:space="preserve">HOR Sherralee Boyce &amp; Corien Simpson </v>
      </c>
      <c r="C21" s="60">
        <v>4</v>
      </c>
      <c r="D21" s="25"/>
      <c r="E21" s="9"/>
      <c r="F21" s="6"/>
      <c r="G21" s="61"/>
      <c r="H21" s="9"/>
      <c r="I21" s="67"/>
      <c r="J21" s="68" t="str">
        <f>IF(G22&gt;G23,F22,IF(G23&gt;G22,F23,""))</f>
        <v xml:space="preserve">GERSA Katrina Tito &amp; Leeanne Stowers </v>
      </c>
      <c r="K21" s="70">
        <v>0</v>
      </c>
      <c r="L21" s="9"/>
      <c r="M21" s="67"/>
      <c r="N21" s="9"/>
      <c r="O21" s="61"/>
      <c r="P21" s="9"/>
      <c r="Q21" s="67"/>
      <c r="R21" s="9"/>
      <c r="S21" s="61"/>
      <c r="T21" s="9"/>
      <c r="U21" s="9"/>
      <c r="V21" s="63"/>
      <c r="W21" s="63"/>
      <c r="X21" s="63"/>
      <c r="Y21" s="63"/>
    </row>
    <row r="22" spans="1:25" ht="12.75" customHeight="1" x14ac:dyDescent="0.4">
      <c r="A22" s="3">
        <v>22</v>
      </c>
      <c r="B22" s="71" t="str">
        <f>VLOOKUP(A22,scores!F$1:G$54,2,FALSE)</f>
        <v xml:space="preserve">TGA Merry Wills &amp; Lil Saunders </v>
      </c>
      <c r="C22" s="60">
        <v>3</v>
      </c>
      <c r="D22" s="9"/>
      <c r="E22" s="25"/>
      <c r="F22" s="72" t="str">
        <f>IF(C21&gt;C22,B21,IF(C22&gt;C21,B22,""))</f>
        <v xml:space="preserve">HOR Sherralee Boyce &amp; Corien Simpson </v>
      </c>
      <c r="G22" s="70">
        <v>0</v>
      </c>
      <c r="H22" s="25"/>
      <c r="I22" s="67"/>
      <c r="J22" s="6"/>
      <c r="K22" s="61"/>
      <c r="L22" s="9"/>
      <c r="M22" s="67"/>
      <c r="N22" s="9"/>
      <c r="O22" s="61"/>
      <c r="P22" s="9"/>
      <c r="Q22" s="67"/>
      <c r="R22" s="9"/>
      <c r="S22" s="61"/>
      <c r="T22" s="9"/>
      <c r="U22" s="9"/>
      <c r="V22" s="63"/>
      <c r="W22" s="63"/>
      <c r="X22" s="63"/>
      <c r="Y22" s="63"/>
    </row>
    <row r="23" spans="1:25" ht="12.75" customHeight="1" x14ac:dyDescent="0.4">
      <c r="A23" s="3">
        <v>27</v>
      </c>
      <c r="B23" s="66" t="str">
        <f>VLOOKUP(A23,scores!F$1:G$54,2,FALSE)</f>
        <v xml:space="preserve">GERSA Katrina Tito &amp; Leeanne Stowers </v>
      </c>
      <c r="C23" s="60">
        <v>4</v>
      </c>
      <c r="D23" s="37"/>
      <c r="E23" s="67"/>
      <c r="F23" s="73" t="str">
        <f>IF(C23&gt;C24,B23,IF(C24&gt;C23,B24,""))</f>
        <v xml:space="preserve">GERSA Katrina Tito &amp; Leeanne Stowers </v>
      </c>
      <c r="G23" s="70">
        <v>4</v>
      </c>
      <c r="H23" s="9"/>
      <c r="I23" s="9"/>
      <c r="J23" s="6"/>
      <c r="K23" s="61"/>
      <c r="L23" s="9"/>
      <c r="M23" s="67"/>
      <c r="N23" s="9"/>
      <c r="O23" s="61"/>
      <c r="P23" s="9"/>
      <c r="Q23" s="67"/>
      <c r="R23" s="9"/>
      <c r="S23" s="61"/>
      <c r="T23" s="9"/>
      <c r="U23" s="9"/>
      <c r="V23" s="63"/>
      <c r="W23" s="63"/>
      <c r="X23" s="63"/>
      <c r="Y23" s="63"/>
    </row>
    <row r="24" spans="1:25" ht="12.75" customHeight="1" x14ac:dyDescent="0.4">
      <c r="A24" s="3">
        <v>6</v>
      </c>
      <c r="B24" s="69" t="str">
        <f>VLOOKUP(A24,scores!F$1:G$54,2,FALSE)</f>
        <v>PAT Ngahuia Tahi &amp; Ruth Smith</v>
      </c>
      <c r="C24" s="60">
        <v>3</v>
      </c>
      <c r="D24" s="9"/>
      <c r="E24" s="9"/>
      <c r="F24" s="6"/>
      <c r="G24" s="61"/>
      <c r="H24" s="9"/>
      <c r="I24" s="9"/>
      <c r="J24" s="6"/>
      <c r="K24" s="61"/>
      <c r="L24" s="9"/>
      <c r="M24" s="25"/>
      <c r="N24" s="65" t="str">
        <f>IF(K20&gt;K21,J20,IF(K21&gt;K20,J21,""))</f>
        <v xml:space="preserve">PAT Clare Shanaher &amp; Sweethart Paul-Bennett </v>
      </c>
      <c r="O24" s="70">
        <v>5</v>
      </c>
      <c r="P24" s="25"/>
      <c r="Q24" s="67"/>
      <c r="R24" s="9"/>
      <c r="S24" s="61"/>
      <c r="T24" s="9"/>
      <c r="U24" s="9"/>
      <c r="V24" s="63"/>
      <c r="W24" s="63"/>
      <c r="X24" s="63"/>
      <c r="Y24" s="63"/>
    </row>
    <row r="25" spans="1:25" ht="12.75" customHeight="1" x14ac:dyDescent="0.4">
      <c r="A25" s="3">
        <v>7</v>
      </c>
      <c r="B25" s="59" t="str">
        <f>VLOOKUP(A25,scores!F$1:G$54,2,FALSE)</f>
        <v xml:space="preserve">PAT Hazel &amp; Jenny Cook </v>
      </c>
      <c r="C25" s="60">
        <v>4</v>
      </c>
      <c r="D25" s="25"/>
      <c r="E25" s="9"/>
      <c r="F25" s="6"/>
      <c r="G25" s="61"/>
      <c r="H25" s="9"/>
      <c r="I25" s="9"/>
      <c r="J25" s="6"/>
      <c r="K25" s="61"/>
      <c r="L25" s="9"/>
      <c r="M25" s="67"/>
      <c r="N25" s="68" t="str">
        <f>IF(K28&gt;K29,J28,IF(K29&gt;K28,J29,""))</f>
        <v>MAN Brooque &amp; Kelly Pologa</v>
      </c>
      <c r="O25" s="70">
        <v>3</v>
      </c>
      <c r="P25" s="9"/>
      <c r="Q25" s="9"/>
      <c r="R25" s="9"/>
      <c r="S25" s="61"/>
      <c r="T25" s="9"/>
      <c r="U25" s="9"/>
      <c r="V25" s="63"/>
      <c r="W25" s="63"/>
      <c r="X25" s="63"/>
      <c r="Y25" s="63"/>
    </row>
    <row r="26" spans="1:25" ht="12.75" customHeight="1" x14ac:dyDescent="0.4">
      <c r="A26" s="3">
        <v>26</v>
      </c>
      <c r="B26" s="71" t="str">
        <f>VLOOKUP(A26,scores!F$1:G$54,2,FALSE)</f>
        <v xml:space="preserve">BIR Tina Fatuesi &amp; Paula Waterson </v>
      </c>
      <c r="C26" s="60">
        <v>0</v>
      </c>
      <c r="D26" s="9"/>
      <c r="E26" s="25"/>
      <c r="F26" s="65" t="str">
        <f>IF(C25&gt;C26,B25,IF(C26&gt;C25,B26,""))</f>
        <v xml:space="preserve">PAT Hazel &amp; Jenny Cook </v>
      </c>
      <c r="G26" s="60">
        <v>1</v>
      </c>
      <c r="H26" s="25"/>
      <c r="I26" s="9"/>
      <c r="J26" s="6"/>
      <c r="K26" s="61"/>
      <c r="L26" s="9"/>
      <c r="M26" s="67"/>
      <c r="N26" s="61" t="s">
        <v>222</v>
      </c>
      <c r="O26" s="61"/>
      <c r="P26" s="9"/>
      <c r="Q26" s="9"/>
      <c r="R26" s="9"/>
      <c r="S26" s="61"/>
      <c r="T26" s="9"/>
      <c r="U26" s="9"/>
      <c r="V26" s="63"/>
      <c r="W26" s="63"/>
      <c r="X26" s="63"/>
      <c r="Y26" s="63"/>
    </row>
    <row r="27" spans="1:25" ht="12.75" customHeight="1" x14ac:dyDescent="0.4">
      <c r="A27" s="3">
        <v>23</v>
      </c>
      <c r="B27" s="66" t="str">
        <f>VLOOKUP(A27,scores!F$1:G$54,2,FALSE)</f>
        <v>MAN Brooque &amp; Kelly Pologa</v>
      </c>
      <c r="C27" s="60">
        <v>4</v>
      </c>
      <c r="D27" s="37"/>
      <c r="E27" s="67"/>
      <c r="F27" s="68" t="str">
        <f>IF(C27&gt;C28,B27,IF(C28&gt;C27,B28,""))</f>
        <v>MAN Brooque &amp; Kelly Pologa</v>
      </c>
      <c r="G27" s="60">
        <v>4</v>
      </c>
      <c r="H27" s="9"/>
      <c r="I27" s="67"/>
      <c r="J27" s="6"/>
      <c r="K27" s="61"/>
      <c r="L27" s="9"/>
      <c r="M27" s="67"/>
      <c r="N27" s="9"/>
      <c r="O27" s="61"/>
      <c r="P27" s="9"/>
      <c r="Q27" s="9"/>
      <c r="R27" s="9"/>
      <c r="S27" s="61"/>
      <c r="T27" s="9"/>
      <c r="U27" s="9"/>
      <c r="V27" s="63"/>
      <c r="W27" s="63"/>
      <c r="X27" s="63"/>
      <c r="Y27" s="63"/>
    </row>
    <row r="28" spans="1:25" ht="12.75" customHeight="1" x14ac:dyDescent="0.4">
      <c r="A28" s="3">
        <v>10</v>
      </c>
      <c r="B28" s="69" t="str">
        <f>VLOOKUP(A28,scores!F$1:G$54,2,FALSE)</f>
        <v xml:space="preserve">HOW Nina Massold &amp; Kirsty Halliday </v>
      </c>
      <c r="C28" s="60">
        <v>2</v>
      </c>
      <c r="D28" s="9"/>
      <c r="E28" s="9"/>
      <c r="F28" s="6"/>
      <c r="G28" s="61"/>
      <c r="H28" s="9"/>
      <c r="I28" s="25"/>
      <c r="J28" s="72" t="str">
        <f>IF(G26&gt;G27,F26,IF(G27&gt;G26,F27,""))</f>
        <v>MAN Brooque &amp; Kelly Pologa</v>
      </c>
      <c r="K28" s="70">
        <v>4</v>
      </c>
      <c r="L28" s="25"/>
      <c r="M28" s="67"/>
      <c r="N28" s="9"/>
      <c r="O28" s="61"/>
      <c r="P28" s="9"/>
      <c r="Q28" s="9"/>
      <c r="R28" s="9"/>
      <c r="S28" s="61"/>
      <c r="T28" s="9"/>
      <c r="U28" s="9"/>
      <c r="V28" s="63"/>
      <c r="W28" s="63"/>
      <c r="X28" s="63"/>
      <c r="Y28" s="63"/>
    </row>
    <row r="29" spans="1:25" ht="12.75" customHeight="1" x14ac:dyDescent="0.4">
      <c r="A29" s="3">
        <v>15</v>
      </c>
      <c r="B29" s="59" t="str">
        <f>VLOOKUP(A29,scores!F$1:G$54,2,FALSE)</f>
        <v xml:space="preserve">PAP Kirsten Aumua &amp; Louise Kerr </v>
      </c>
      <c r="C29" s="60">
        <v>3</v>
      </c>
      <c r="D29" s="25"/>
      <c r="E29" s="9"/>
      <c r="F29" s="6"/>
      <c r="G29" s="61"/>
      <c r="H29" s="9"/>
      <c r="I29" s="67"/>
      <c r="J29" s="73" t="str">
        <f>IF(G30&gt;G31,F30,IF(G31&gt;G30,F31,""))</f>
        <v xml:space="preserve">TOK Wendy Cook &amp; Sheryl Wills </v>
      </c>
      <c r="K29" s="70">
        <v>3</v>
      </c>
      <c r="L29" s="9"/>
      <c r="M29" s="9"/>
      <c r="N29" s="9"/>
      <c r="O29" s="61"/>
      <c r="P29" s="9"/>
      <c r="Q29" s="9"/>
      <c r="R29" s="9"/>
      <c r="S29" s="61"/>
      <c r="T29" s="9"/>
      <c r="U29" s="9"/>
      <c r="V29" s="63"/>
      <c r="W29" s="63"/>
      <c r="X29" s="63"/>
      <c r="Y29" s="63"/>
    </row>
    <row r="30" spans="1:25" ht="12.75" customHeight="1" x14ac:dyDescent="0.4">
      <c r="A30" s="3">
        <v>18</v>
      </c>
      <c r="B30" s="71" t="str">
        <f>VLOOKUP(A30,scores!F$1:G$54,2,FALSE)</f>
        <v xml:space="preserve">TOK Wendy Cook &amp; Sheryl Wills </v>
      </c>
      <c r="C30" s="60">
        <v>4</v>
      </c>
      <c r="D30" s="9"/>
      <c r="E30" s="25"/>
      <c r="F30" s="72" t="str">
        <f>IF(C29&gt;C30,B29,IF(C30&gt;C29,B30,""))</f>
        <v xml:space="preserve">TOK Wendy Cook &amp; Sheryl Wills </v>
      </c>
      <c r="G30" s="70">
        <v>4</v>
      </c>
      <c r="H30" s="25"/>
      <c r="I30" s="67"/>
      <c r="J30" s="61" t="s">
        <v>223</v>
      </c>
      <c r="K30" s="61"/>
      <c r="L30" s="9"/>
      <c r="M30" s="9"/>
      <c r="N30" s="9"/>
      <c r="O30" s="61"/>
      <c r="P30" s="9"/>
      <c r="Q30" s="9"/>
      <c r="R30" s="9"/>
      <c r="S30" s="61"/>
      <c r="T30" s="9"/>
      <c r="U30" s="9"/>
      <c r="V30" s="63"/>
      <c r="W30" s="63"/>
      <c r="X30" s="63"/>
      <c r="Y30" s="63"/>
    </row>
    <row r="31" spans="1:25" ht="12.75" customHeight="1" x14ac:dyDescent="0.4">
      <c r="A31" s="3">
        <v>31</v>
      </c>
      <c r="B31" s="74" t="s">
        <v>219</v>
      </c>
      <c r="C31" s="60">
        <v>0</v>
      </c>
      <c r="D31" s="37"/>
      <c r="E31" s="67"/>
      <c r="F31" s="73" t="str">
        <f>IF(C31&gt;C32,B31,IF(C32&gt;C31,B32,""))</f>
        <v xml:space="preserve">SWA Tatum Manning &amp; Jade Cullen </v>
      </c>
      <c r="G31" s="70">
        <v>1</v>
      </c>
      <c r="H31" s="9"/>
      <c r="I31" s="9"/>
      <c r="J31" s="9"/>
      <c r="K31" s="61"/>
      <c r="L31" s="9"/>
      <c r="M31" s="9"/>
      <c r="N31" s="9"/>
      <c r="O31" s="61"/>
      <c r="P31" s="9"/>
      <c r="Q31" s="9"/>
      <c r="R31" s="9"/>
      <c r="S31" s="61"/>
      <c r="T31" s="9"/>
      <c r="U31" s="9"/>
      <c r="V31" s="63"/>
      <c r="W31" s="63"/>
      <c r="X31" s="63"/>
      <c r="Y31" s="63"/>
    </row>
    <row r="32" spans="1:25" ht="12.75" customHeight="1" x14ac:dyDescent="0.4">
      <c r="A32" s="3">
        <v>2</v>
      </c>
      <c r="B32" s="69" t="str">
        <f>VLOOKUP(A32,scores!F$1:G$54,2,FALSE)</f>
        <v xml:space="preserve">SWA Tatum Manning &amp; Jade Cullen </v>
      </c>
      <c r="C32" s="60">
        <v>1</v>
      </c>
      <c r="D32" s="9"/>
      <c r="E32" s="9"/>
      <c r="F32" s="6"/>
      <c r="G32" s="61"/>
      <c r="H32" s="9"/>
      <c r="I32" s="9"/>
      <c r="J32" s="9"/>
      <c r="K32" s="61"/>
      <c r="L32" s="9"/>
      <c r="M32" s="9"/>
      <c r="N32" s="9"/>
      <c r="O32" s="61"/>
      <c r="P32" s="9"/>
      <c r="Q32" s="9"/>
      <c r="R32" s="38" t="str">
        <f>IF(O16&gt;O17,N16,IF(O17&gt;O16,N17,""))</f>
        <v xml:space="preserve">CAS JoJo Coleman &amp; Camelia Cook </v>
      </c>
      <c r="S32" s="61"/>
      <c r="T32" s="9"/>
      <c r="U32" s="9"/>
      <c r="V32" s="63"/>
      <c r="W32" s="63"/>
      <c r="X32" s="63"/>
      <c r="Y32" s="63"/>
    </row>
    <row r="33" spans="1:25" ht="12.75" customHeight="1" x14ac:dyDescent="0.4">
      <c r="A33" s="75"/>
      <c r="B33" s="76"/>
      <c r="C33" s="77"/>
      <c r="D33" s="9"/>
      <c r="E33" s="9"/>
      <c r="F33" s="9"/>
      <c r="G33" s="77"/>
      <c r="H33" s="9"/>
      <c r="I33" s="9"/>
      <c r="J33" s="9"/>
      <c r="K33" s="77"/>
      <c r="L33" s="9"/>
      <c r="M33" s="9"/>
      <c r="N33" s="9"/>
      <c r="O33" s="77"/>
      <c r="P33" s="9"/>
      <c r="Q33" s="9"/>
      <c r="R33" s="9"/>
      <c r="S33" s="77"/>
      <c r="T33" s="9"/>
      <c r="U33" s="9"/>
      <c r="V33" s="63"/>
      <c r="W33" s="63"/>
      <c r="X33" s="63"/>
      <c r="Y33" s="63"/>
    </row>
    <row r="34" spans="1:25" ht="12.75" customHeight="1" x14ac:dyDescent="0.4">
      <c r="A34" s="75"/>
      <c r="B34" s="76"/>
      <c r="C34" s="77"/>
      <c r="D34" s="9"/>
      <c r="E34" s="9"/>
      <c r="F34" s="9"/>
      <c r="G34" s="77"/>
      <c r="H34" s="9"/>
      <c r="I34" s="9"/>
      <c r="J34" s="9"/>
      <c r="K34" s="77"/>
      <c r="L34" s="9"/>
      <c r="M34" s="9"/>
      <c r="N34" s="9"/>
      <c r="O34" s="77"/>
      <c r="P34" s="9"/>
      <c r="Q34" s="9"/>
      <c r="R34" s="9"/>
      <c r="S34" s="77"/>
      <c r="T34" s="9"/>
      <c r="U34" s="9"/>
      <c r="V34" s="63"/>
      <c r="W34" s="63"/>
      <c r="X34" s="63"/>
      <c r="Y34" s="63"/>
    </row>
    <row r="35" spans="1:25" ht="12.75" customHeight="1" x14ac:dyDescent="0.35">
      <c r="B35" s="76" t="s">
        <v>224</v>
      </c>
      <c r="V35" s="63"/>
      <c r="W35" s="63"/>
      <c r="X35" s="63"/>
      <c r="Y35" s="63"/>
    </row>
    <row r="36" spans="1:25" ht="12.75" customHeight="1" x14ac:dyDescent="0.4">
      <c r="A36" s="3">
        <v>1</v>
      </c>
      <c r="B36" s="78" t="s">
        <v>225</v>
      </c>
      <c r="C36" s="60">
        <v>1</v>
      </c>
      <c r="D36" s="25"/>
      <c r="E36" s="9"/>
      <c r="F36" s="79"/>
      <c r="G36" s="61"/>
      <c r="H36" s="9"/>
      <c r="I36" s="9"/>
      <c r="J36" s="80"/>
      <c r="K36" s="61"/>
      <c r="L36" s="9"/>
      <c r="M36" s="9"/>
      <c r="N36" s="9"/>
      <c r="O36" s="61"/>
      <c r="V36" s="63"/>
      <c r="W36" s="63"/>
      <c r="X36" s="63"/>
      <c r="Y36" s="63"/>
    </row>
    <row r="37" spans="1:25" ht="12.75" customHeight="1" x14ac:dyDescent="0.4">
      <c r="A37" s="3">
        <v>16</v>
      </c>
      <c r="B37" s="81" t="s">
        <v>219</v>
      </c>
      <c r="C37" s="60"/>
      <c r="D37" s="9"/>
      <c r="E37" s="67"/>
      <c r="F37" s="9"/>
      <c r="G37" s="61"/>
      <c r="H37" s="9"/>
      <c r="I37" s="9"/>
      <c r="J37" s="61"/>
      <c r="K37" s="61"/>
      <c r="L37" s="9"/>
      <c r="M37" s="9"/>
      <c r="N37" s="9"/>
      <c r="O37" s="61"/>
      <c r="V37" s="63"/>
      <c r="W37" s="63"/>
      <c r="X37" s="63"/>
      <c r="Y37" s="63"/>
    </row>
    <row r="38" spans="1:25" ht="12.75" customHeight="1" x14ac:dyDescent="0.4">
      <c r="A38" s="3"/>
      <c r="B38" s="82"/>
      <c r="C38" s="61"/>
      <c r="D38" s="9"/>
      <c r="E38" s="25"/>
      <c r="F38" s="83" t="str">
        <f>IF(C36&gt;C37,B36,IF(C37&gt;C36,B37,""))</f>
        <v>SWA Tatum Manning &amp; Jade Cullen</v>
      </c>
      <c r="G38" s="70">
        <v>3</v>
      </c>
      <c r="H38" s="25"/>
      <c r="I38" s="9"/>
      <c r="J38" s="125" t="str">
        <f>sections!B1</f>
        <v>CNZ Ladies National Pairs</v>
      </c>
      <c r="K38" s="124"/>
      <c r="L38" s="124"/>
      <c r="M38" s="124"/>
      <c r="N38" s="124"/>
      <c r="O38" s="61"/>
      <c r="V38" s="63"/>
      <c r="W38" s="63"/>
      <c r="X38" s="63"/>
      <c r="Y38" s="63"/>
    </row>
    <row r="39" spans="1:25" ht="12.75" customHeight="1" x14ac:dyDescent="0.4">
      <c r="A39" s="3"/>
      <c r="B39" s="82"/>
      <c r="C39" s="61"/>
      <c r="D39" s="9"/>
      <c r="E39" s="67"/>
      <c r="F39" s="84" t="str">
        <f>IF(C40&gt;C41,B40,IF(C41&gt;C40,B41,""))</f>
        <v>TGA Maureen Woods &amp; Suzanne Hart</v>
      </c>
      <c r="G39" s="70">
        <v>1</v>
      </c>
      <c r="H39" s="9"/>
      <c r="I39" s="67"/>
      <c r="J39" s="124"/>
      <c r="K39" s="124"/>
      <c r="L39" s="124"/>
      <c r="M39" s="124"/>
      <c r="N39" s="124"/>
      <c r="O39" s="61"/>
      <c r="V39" s="63"/>
      <c r="W39" s="63"/>
      <c r="X39" s="63"/>
      <c r="Y39" s="63"/>
    </row>
    <row r="40" spans="1:25" ht="12.75" customHeight="1" x14ac:dyDescent="0.4">
      <c r="A40" s="3">
        <v>9</v>
      </c>
      <c r="B40" s="85" t="s">
        <v>226</v>
      </c>
      <c r="C40" s="70">
        <v>1</v>
      </c>
      <c r="D40" s="25"/>
      <c r="E40" s="67"/>
      <c r="F40" s="9"/>
      <c r="G40" s="61"/>
      <c r="H40" s="9"/>
      <c r="I40" s="67"/>
      <c r="J40" s="126" t="str">
        <f>sections!D1</f>
        <v>07/07/2025 - 08/07/2025</v>
      </c>
      <c r="K40" s="124"/>
      <c r="L40" s="124"/>
      <c r="M40" s="124"/>
      <c r="N40" s="124"/>
      <c r="O40" s="61"/>
      <c r="V40" s="63"/>
      <c r="W40" s="63"/>
      <c r="X40" s="63"/>
      <c r="Y40" s="63"/>
    </row>
    <row r="41" spans="1:25" ht="12.75" customHeight="1" x14ac:dyDescent="0.4">
      <c r="A41" s="3">
        <v>8</v>
      </c>
      <c r="B41" s="86" t="s">
        <v>227</v>
      </c>
      <c r="C41" s="70">
        <v>3</v>
      </c>
      <c r="D41" s="9"/>
      <c r="E41" s="9"/>
      <c r="F41" s="9"/>
      <c r="G41" s="61"/>
      <c r="H41" s="9"/>
      <c r="I41" s="67"/>
      <c r="J41" s="9"/>
      <c r="K41" s="61"/>
      <c r="L41" s="9"/>
      <c r="M41" s="9"/>
      <c r="N41" s="9"/>
      <c r="O41" s="61"/>
      <c r="V41" s="63"/>
      <c r="W41" s="63"/>
      <c r="X41" s="63"/>
      <c r="Y41" s="63"/>
    </row>
    <row r="42" spans="1:25" ht="12.75" customHeight="1" x14ac:dyDescent="0.4">
      <c r="A42" s="3"/>
      <c r="B42" s="82"/>
      <c r="C42" s="61"/>
      <c r="D42" s="9"/>
      <c r="E42" s="9"/>
      <c r="F42" s="9"/>
      <c r="G42" s="61"/>
      <c r="H42" s="9"/>
      <c r="I42" s="25"/>
      <c r="J42" s="83" t="str">
        <f>IF(G38&gt;G39,F38,IF(G39&gt;G38,F39,""))</f>
        <v>SWA Tatum Manning &amp; Jade Cullen</v>
      </c>
      <c r="K42" s="70">
        <v>3</v>
      </c>
      <c r="L42" s="25"/>
      <c r="M42" s="9"/>
      <c r="N42" s="9"/>
      <c r="O42" s="61"/>
      <c r="V42" s="63"/>
      <c r="W42" s="63"/>
      <c r="X42" s="63"/>
      <c r="Y42" s="63"/>
    </row>
    <row r="43" spans="1:25" ht="12.75" customHeight="1" x14ac:dyDescent="0.4">
      <c r="A43" s="3"/>
      <c r="B43" s="82"/>
      <c r="C43" s="61"/>
      <c r="D43" s="9"/>
      <c r="E43" s="9"/>
      <c r="F43" s="9"/>
      <c r="G43" s="61"/>
      <c r="H43" s="9"/>
      <c r="I43" s="67"/>
      <c r="J43" s="84" t="str">
        <f>IF(G46&gt;G47,F46,IF(G47&gt;G46,F47,""))</f>
        <v>PAP Catriona McLean &amp; Celia Bason</v>
      </c>
      <c r="K43" s="70">
        <v>1</v>
      </c>
      <c r="L43" s="9"/>
      <c r="M43" s="67"/>
      <c r="N43" s="9"/>
      <c r="O43" s="61"/>
      <c r="V43" s="63"/>
      <c r="W43" s="63"/>
      <c r="X43" s="63"/>
      <c r="Y43" s="63"/>
    </row>
    <row r="44" spans="1:25" ht="12.75" customHeight="1" x14ac:dyDescent="0.4">
      <c r="A44" s="3">
        <v>5</v>
      </c>
      <c r="B44" s="78" t="s">
        <v>228</v>
      </c>
      <c r="C44" s="70">
        <v>3</v>
      </c>
      <c r="D44" s="25"/>
      <c r="E44" s="9"/>
      <c r="F44" s="9"/>
      <c r="G44" s="61"/>
      <c r="H44" s="9"/>
      <c r="I44" s="67"/>
      <c r="J44" s="9"/>
      <c r="K44" s="61"/>
      <c r="L44" s="9"/>
      <c r="M44" s="67"/>
      <c r="N44" s="9"/>
      <c r="O44" s="61"/>
      <c r="V44" s="63"/>
      <c r="W44" s="63"/>
      <c r="X44" s="63"/>
      <c r="Y44" s="63"/>
    </row>
    <row r="45" spans="1:25" ht="12.75" customHeight="1" x14ac:dyDescent="0.4">
      <c r="A45" s="3">
        <v>12</v>
      </c>
      <c r="B45" s="81" t="s">
        <v>229</v>
      </c>
      <c r="C45" s="70">
        <v>0</v>
      </c>
      <c r="D45" s="9"/>
      <c r="E45" s="67"/>
      <c r="F45" s="9"/>
      <c r="G45" s="61"/>
      <c r="H45" s="9"/>
      <c r="I45" s="67"/>
      <c r="J45" s="9"/>
      <c r="K45" s="61"/>
      <c r="L45" s="9"/>
      <c r="M45" s="67"/>
      <c r="N45" s="9"/>
      <c r="O45" s="61"/>
      <c r="V45" s="63"/>
      <c r="W45" s="63"/>
      <c r="X45" s="63"/>
      <c r="Y45" s="63"/>
    </row>
    <row r="46" spans="1:25" ht="12.75" customHeight="1" x14ac:dyDescent="0.4">
      <c r="A46" s="3"/>
      <c r="B46" s="82"/>
      <c r="C46" s="61"/>
      <c r="D46" s="9"/>
      <c r="E46" s="25"/>
      <c r="F46" s="87" t="str">
        <f>IF(C44&gt;C45,B44,IF(C45&gt;C44,B45,""))</f>
        <v>NPL Agnes Kimura &amp; Zarrie Wood</v>
      </c>
      <c r="G46" s="70">
        <v>2</v>
      </c>
      <c r="H46" s="25"/>
      <c r="I46" s="67"/>
      <c r="J46" s="9"/>
      <c r="K46" s="61"/>
      <c r="L46" s="9"/>
      <c r="M46" s="67"/>
      <c r="N46" s="9"/>
      <c r="O46" s="61"/>
      <c r="V46" s="63"/>
      <c r="W46" s="63"/>
      <c r="X46" s="63"/>
      <c r="Y46" s="63"/>
    </row>
    <row r="47" spans="1:25" ht="12.75" customHeight="1" x14ac:dyDescent="0.4">
      <c r="A47" s="3"/>
      <c r="B47" s="82"/>
      <c r="C47" s="61"/>
      <c r="D47" s="9"/>
      <c r="E47" s="67"/>
      <c r="F47" s="88" t="str">
        <f>IF(C48&gt;C49,B48,IF(C49&gt;C48,B49,""))</f>
        <v>PAP Catriona McLean &amp; Celia Bason</v>
      </c>
      <c r="G47" s="70">
        <v>3</v>
      </c>
      <c r="H47" s="9"/>
      <c r="I47" s="9"/>
      <c r="J47" s="9"/>
      <c r="K47" s="61"/>
      <c r="L47" s="9"/>
      <c r="M47" s="67"/>
      <c r="N47" s="9"/>
      <c r="O47" s="61"/>
      <c r="V47" s="63"/>
      <c r="W47" s="63"/>
      <c r="X47" s="63"/>
      <c r="Y47" s="63"/>
    </row>
    <row r="48" spans="1:25" ht="12.75" customHeight="1" x14ac:dyDescent="0.4">
      <c r="A48" s="3">
        <v>13</v>
      </c>
      <c r="B48" s="85" t="s">
        <v>219</v>
      </c>
      <c r="C48" s="70"/>
      <c r="D48" s="25"/>
      <c r="E48" s="67"/>
      <c r="F48" s="9"/>
      <c r="G48" s="61"/>
      <c r="H48" s="9"/>
      <c r="I48" s="9"/>
      <c r="J48" s="9"/>
      <c r="K48" s="61"/>
      <c r="L48" s="9"/>
      <c r="M48" s="67"/>
      <c r="N48" s="125" t="s">
        <v>230</v>
      </c>
      <c r="O48" s="124"/>
      <c r="V48" s="63"/>
      <c r="W48" s="63"/>
      <c r="X48" s="63"/>
      <c r="Y48" s="63"/>
    </row>
    <row r="49" spans="1:25" ht="12.75" customHeight="1" x14ac:dyDescent="0.4">
      <c r="A49" s="3">
        <v>4</v>
      </c>
      <c r="B49" s="86" t="s">
        <v>231</v>
      </c>
      <c r="C49" s="70">
        <v>1</v>
      </c>
      <c r="D49" s="9"/>
      <c r="E49" s="9"/>
      <c r="F49" s="9"/>
      <c r="G49" s="61"/>
      <c r="H49" s="9"/>
      <c r="I49" s="9"/>
      <c r="J49" s="9"/>
      <c r="K49" s="61"/>
      <c r="L49" s="9"/>
      <c r="M49" s="67"/>
      <c r="N49" s="118"/>
      <c r="O49" s="118"/>
      <c r="V49" s="63"/>
      <c r="W49" s="63"/>
      <c r="X49" s="63"/>
      <c r="Y49" s="63"/>
    </row>
    <row r="50" spans="1:25" ht="12.75" customHeight="1" x14ac:dyDescent="0.4">
      <c r="A50" s="3"/>
      <c r="B50" s="82"/>
      <c r="C50" s="61"/>
      <c r="D50" s="9"/>
      <c r="E50" s="9"/>
      <c r="F50" s="61"/>
      <c r="G50" s="61"/>
      <c r="H50" s="9"/>
      <c r="I50" s="9"/>
      <c r="J50" s="61"/>
      <c r="K50" s="61"/>
      <c r="L50" s="9"/>
      <c r="M50" s="25"/>
      <c r="N50" s="83" t="str">
        <f>IF(K42&gt;K43,J42,IF(K43&gt;K42,J43,""))</f>
        <v>SWA Tatum Manning &amp; Jade Cullen</v>
      </c>
      <c r="O50" s="70">
        <v>4</v>
      </c>
      <c r="V50" s="63"/>
      <c r="W50" s="63"/>
      <c r="X50" s="63"/>
      <c r="Y50" s="63"/>
    </row>
    <row r="51" spans="1:25" ht="12.75" customHeight="1" x14ac:dyDescent="0.4">
      <c r="A51" s="3"/>
      <c r="B51" s="82"/>
      <c r="C51" s="61"/>
      <c r="D51" s="9"/>
      <c r="E51" s="9"/>
      <c r="F51" s="9"/>
      <c r="G51" s="61"/>
      <c r="H51" s="9"/>
      <c r="I51" s="9"/>
      <c r="J51" s="9"/>
      <c r="K51" s="61"/>
      <c r="L51" s="9"/>
      <c r="M51" s="67"/>
      <c r="N51" s="84" t="str">
        <f>IF(K58&gt;K59,J58,IF(K59&gt;K58,J59,""))</f>
        <v>PUK Rachel Langdon &amp; Natasha Smit</v>
      </c>
      <c r="O51" s="70">
        <v>0</v>
      </c>
      <c r="V51" s="63"/>
      <c r="W51" s="63"/>
      <c r="X51" s="63"/>
      <c r="Y51" s="63"/>
    </row>
    <row r="52" spans="1:25" ht="12.75" customHeight="1" x14ac:dyDescent="0.4">
      <c r="A52" s="3">
        <v>3</v>
      </c>
      <c r="B52" s="78" t="s">
        <v>232</v>
      </c>
      <c r="C52" s="70">
        <v>1</v>
      </c>
      <c r="D52" s="25"/>
      <c r="E52" s="9"/>
      <c r="F52" s="9"/>
      <c r="G52" s="61"/>
      <c r="H52" s="9"/>
      <c r="I52" s="9"/>
      <c r="J52" s="9"/>
      <c r="K52" s="61"/>
      <c r="L52" s="9"/>
      <c r="M52" s="67"/>
      <c r="N52" s="61" t="s">
        <v>221</v>
      </c>
      <c r="O52" s="61"/>
      <c r="V52" s="63"/>
      <c r="W52" s="63"/>
      <c r="X52" s="63"/>
      <c r="Y52" s="63"/>
    </row>
    <row r="53" spans="1:25" ht="12.75" customHeight="1" x14ac:dyDescent="0.4">
      <c r="A53" s="3">
        <v>14</v>
      </c>
      <c r="B53" s="81" t="s">
        <v>219</v>
      </c>
      <c r="C53" s="70"/>
      <c r="D53" s="9"/>
      <c r="E53" s="67"/>
      <c r="F53" s="9"/>
      <c r="G53" s="61"/>
      <c r="H53" s="9"/>
      <c r="I53" s="9"/>
      <c r="J53" s="9"/>
      <c r="K53" s="61"/>
      <c r="L53" s="9"/>
      <c r="M53" s="67"/>
      <c r="N53" s="9"/>
      <c r="O53" s="61"/>
      <c r="V53" s="63"/>
      <c r="W53" s="63"/>
      <c r="X53" s="63"/>
      <c r="Y53" s="63"/>
    </row>
    <row r="54" spans="1:25" ht="12.75" customHeight="1" x14ac:dyDescent="0.4">
      <c r="A54" s="3"/>
      <c r="B54" s="82"/>
      <c r="C54" s="61"/>
      <c r="D54" s="9"/>
      <c r="E54" s="25"/>
      <c r="F54" s="83" t="str">
        <f>IF(C52&gt;C53,B52,IF(C53&gt;C52,B53,""))</f>
        <v>HOW Nina Massold &amp; Kirsty Halliday</v>
      </c>
      <c r="G54" s="70">
        <v>2</v>
      </c>
      <c r="H54" s="25"/>
      <c r="I54" s="9"/>
      <c r="J54" s="9"/>
      <c r="K54" s="61"/>
      <c r="L54" s="9"/>
      <c r="M54" s="67"/>
      <c r="N54" s="61"/>
      <c r="O54" s="61"/>
      <c r="V54" s="63"/>
      <c r="W54" s="63"/>
      <c r="X54" s="63"/>
      <c r="Y54" s="63"/>
    </row>
    <row r="55" spans="1:25" ht="12.75" customHeight="1" x14ac:dyDescent="0.4">
      <c r="A55" s="3"/>
      <c r="B55" s="82"/>
      <c r="C55" s="61"/>
      <c r="D55" s="9"/>
      <c r="E55" s="67"/>
      <c r="F55" s="84" t="str">
        <f>IF(C56&gt;C57,B56,IF(C57&gt;C56,B57,""))</f>
        <v>PUK Rachel Langdon &amp; Natasha Smit</v>
      </c>
      <c r="G55" s="70">
        <v>3</v>
      </c>
      <c r="H55" s="9"/>
      <c r="I55" s="67"/>
      <c r="J55" s="9"/>
      <c r="K55" s="61"/>
      <c r="L55" s="9"/>
      <c r="M55" s="67"/>
      <c r="N55" s="9"/>
      <c r="O55" s="61"/>
      <c r="V55" s="63"/>
      <c r="W55" s="63"/>
      <c r="X55" s="63"/>
      <c r="Y55" s="63"/>
    </row>
    <row r="56" spans="1:25" ht="12.75" customHeight="1" x14ac:dyDescent="0.4">
      <c r="A56" s="3">
        <v>11</v>
      </c>
      <c r="B56" s="85" t="s">
        <v>233</v>
      </c>
      <c r="C56" s="70">
        <v>3</v>
      </c>
      <c r="D56" s="25"/>
      <c r="E56" s="67"/>
      <c r="F56" s="9"/>
      <c r="G56" s="61"/>
      <c r="H56" s="9"/>
      <c r="I56" s="67"/>
      <c r="J56" s="9"/>
      <c r="K56" s="61"/>
      <c r="L56" s="9"/>
      <c r="M56" s="67"/>
      <c r="N56" s="9"/>
      <c r="O56" s="61"/>
      <c r="V56" s="63"/>
      <c r="W56" s="63"/>
      <c r="X56" s="63"/>
      <c r="Y56" s="63"/>
    </row>
    <row r="57" spans="1:25" ht="12.75" customHeight="1" x14ac:dyDescent="0.4">
      <c r="A57" s="3">
        <v>6</v>
      </c>
      <c r="B57" s="86" t="s">
        <v>234</v>
      </c>
      <c r="C57" s="70">
        <v>1</v>
      </c>
      <c r="D57" s="9"/>
      <c r="E57" s="9"/>
      <c r="F57" s="9"/>
      <c r="G57" s="61"/>
      <c r="H57" s="9"/>
      <c r="I57" s="67"/>
      <c r="J57" s="9"/>
      <c r="K57" s="61"/>
      <c r="L57" s="9"/>
      <c r="M57" s="67"/>
      <c r="N57" s="9"/>
      <c r="O57" s="61"/>
      <c r="V57" s="63"/>
      <c r="W57" s="63"/>
      <c r="X57" s="63"/>
      <c r="Y57" s="63"/>
    </row>
    <row r="58" spans="1:25" ht="12.75" customHeight="1" x14ac:dyDescent="0.4">
      <c r="A58" s="3"/>
      <c r="B58" s="82"/>
      <c r="C58" s="61"/>
      <c r="D58" s="9"/>
      <c r="E58" s="9"/>
      <c r="F58" s="9"/>
      <c r="G58" s="61"/>
      <c r="H58" s="9"/>
      <c r="I58" s="25"/>
      <c r="J58" s="87" t="str">
        <f>IF(G54&gt;G55,F54,IF(G55&gt;G54,F55,""))</f>
        <v>PUK Rachel Langdon &amp; Natasha Smit</v>
      </c>
      <c r="K58" s="70">
        <v>3</v>
      </c>
      <c r="L58" s="25"/>
      <c r="M58" s="67"/>
      <c r="N58" s="9"/>
      <c r="O58" s="61"/>
      <c r="V58" s="63"/>
      <c r="W58" s="63"/>
      <c r="X58" s="63"/>
      <c r="Y58" s="63"/>
    </row>
    <row r="59" spans="1:25" ht="12.75" customHeight="1" x14ac:dyDescent="0.4">
      <c r="A59" s="3"/>
      <c r="B59" s="82"/>
      <c r="C59" s="61"/>
      <c r="D59" s="9"/>
      <c r="E59" s="9"/>
      <c r="F59" s="9"/>
      <c r="G59" s="61"/>
      <c r="H59" s="9"/>
      <c r="I59" s="67"/>
      <c r="J59" s="88" t="str">
        <f>IF(G62&gt;G63,F62,IF(G63&gt;G62,F63,""))</f>
        <v>PAT Ngahuia Tahi &amp; Ruth Smith</v>
      </c>
      <c r="K59" s="70">
        <v>2</v>
      </c>
      <c r="L59" s="9"/>
      <c r="M59" s="9"/>
      <c r="N59" s="9"/>
      <c r="O59" s="61"/>
      <c r="V59" s="63"/>
      <c r="W59" s="63"/>
      <c r="X59" s="63"/>
      <c r="Y59" s="63"/>
    </row>
    <row r="60" spans="1:25" ht="12.75" customHeight="1" x14ac:dyDescent="0.4">
      <c r="A60" s="3">
        <v>7</v>
      </c>
      <c r="B60" s="78" t="s">
        <v>235</v>
      </c>
      <c r="C60" s="70">
        <v>2</v>
      </c>
      <c r="D60" s="25"/>
      <c r="E60" s="9"/>
      <c r="F60" s="9"/>
      <c r="G60" s="61"/>
      <c r="H60" s="9"/>
      <c r="I60" s="67"/>
      <c r="J60" s="61" t="s">
        <v>222</v>
      </c>
      <c r="K60" s="61"/>
      <c r="L60" s="9"/>
      <c r="M60" s="9"/>
      <c r="N60" s="9"/>
      <c r="O60" s="61"/>
      <c r="V60" s="63"/>
      <c r="W60" s="63"/>
      <c r="X60" s="63"/>
      <c r="Y60" s="63"/>
    </row>
    <row r="61" spans="1:25" ht="12.75" customHeight="1" x14ac:dyDescent="0.4">
      <c r="A61" s="3">
        <v>10</v>
      </c>
      <c r="B61" s="81" t="s">
        <v>236</v>
      </c>
      <c r="C61" s="70">
        <v>3</v>
      </c>
      <c r="D61" s="9"/>
      <c r="E61" s="67"/>
      <c r="F61" s="9"/>
      <c r="G61" s="61"/>
      <c r="H61" s="9"/>
      <c r="I61" s="67"/>
      <c r="J61" s="9"/>
      <c r="K61" s="61"/>
      <c r="L61" s="9"/>
      <c r="M61" s="9"/>
      <c r="N61" s="9"/>
      <c r="O61" s="61"/>
      <c r="V61" s="63"/>
      <c r="W61" s="63"/>
      <c r="X61" s="63"/>
      <c r="Y61" s="63"/>
    </row>
    <row r="62" spans="1:25" ht="12.75" customHeight="1" x14ac:dyDescent="0.4">
      <c r="A62" s="3"/>
      <c r="B62" s="82"/>
      <c r="C62" s="61"/>
      <c r="D62" s="9"/>
      <c r="E62" s="25"/>
      <c r="F62" s="87" t="str">
        <f>IF(C60&gt;C61,B60,IF(C61&gt;C60,B61,""))</f>
        <v>KAI Lee Early &amp; Trish O'Neill</v>
      </c>
      <c r="G62" s="70">
        <v>0</v>
      </c>
      <c r="H62" s="25"/>
      <c r="I62" s="67"/>
      <c r="J62" s="9"/>
      <c r="K62" s="61"/>
      <c r="L62" s="9"/>
      <c r="M62" s="9"/>
      <c r="N62" s="9"/>
      <c r="O62" s="61"/>
      <c r="V62" s="63"/>
      <c r="W62" s="63"/>
      <c r="X62" s="63"/>
      <c r="Y62" s="63"/>
    </row>
    <row r="63" spans="1:25" ht="12.75" customHeight="1" x14ac:dyDescent="0.4">
      <c r="A63" s="3"/>
      <c r="B63" s="82"/>
      <c r="C63" s="61"/>
      <c r="D63" s="9"/>
      <c r="E63" s="67"/>
      <c r="F63" s="88" t="str">
        <f>IF(C64&gt;C65,B64,IF(C65&gt;C64,B65,""))</f>
        <v>PAT Ngahuia Tahi &amp; Ruth Smith</v>
      </c>
      <c r="G63" s="70">
        <v>3</v>
      </c>
      <c r="H63" s="9"/>
      <c r="I63" s="9"/>
      <c r="J63" s="9"/>
      <c r="K63" s="61"/>
      <c r="L63" s="9"/>
      <c r="M63" s="9"/>
      <c r="N63" s="9"/>
      <c r="O63" s="61"/>
      <c r="V63" s="63"/>
      <c r="W63" s="63"/>
      <c r="X63" s="63"/>
      <c r="Y63" s="63"/>
    </row>
    <row r="64" spans="1:25" ht="12.75" customHeight="1" x14ac:dyDescent="0.4">
      <c r="A64" s="3">
        <v>15</v>
      </c>
      <c r="B64" s="85" t="s">
        <v>219</v>
      </c>
      <c r="C64" s="70"/>
      <c r="D64" s="25"/>
      <c r="E64" s="67"/>
      <c r="F64" s="61" t="s">
        <v>223</v>
      </c>
      <c r="G64" s="61"/>
      <c r="H64" s="9"/>
      <c r="I64" s="9"/>
      <c r="J64" s="9"/>
      <c r="K64" s="61"/>
      <c r="L64" s="9"/>
      <c r="M64" s="9"/>
      <c r="N64" s="9"/>
      <c r="O64" s="61"/>
      <c r="V64" s="63"/>
      <c r="W64" s="63"/>
      <c r="X64" s="63"/>
      <c r="Y64" s="63"/>
    </row>
    <row r="65" spans="1:25" ht="12.75" customHeight="1" x14ac:dyDescent="0.4">
      <c r="A65" s="3">
        <v>2</v>
      </c>
      <c r="B65" s="86" t="s">
        <v>84</v>
      </c>
      <c r="C65" s="70">
        <v>1</v>
      </c>
      <c r="D65" s="9"/>
      <c r="E65" s="9"/>
      <c r="F65" s="9"/>
      <c r="G65" s="61"/>
      <c r="H65" s="9"/>
      <c r="I65" s="9"/>
      <c r="J65" s="9"/>
      <c r="K65" s="61"/>
      <c r="L65" s="9"/>
      <c r="M65" s="9"/>
      <c r="N65" s="9"/>
      <c r="O65" s="61"/>
      <c r="V65" s="63"/>
      <c r="W65" s="63"/>
      <c r="X65" s="63"/>
      <c r="Y65" s="63"/>
    </row>
    <row r="66" spans="1:25" ht="12.75" customHeight="1" x14ac:dyDescent="0.35">
      <c r="B66" s="76"/>
      <c r="V66" s="63"/>
      <c r="W66" s="63"/>
      <c r="X66" s="63"/>
      <c r="Y66" s="63"/>
    </row>
    <row r="67" spans="1:25" ht="12.75" customHeight="1" x14ac:dyDescent="0.35">
      <c r="B67" s="76"/>
      <c r="V67" s="63"/>
      <c r="W67" s="63"/>
      <c r="X67" s="63"/>
      <c r="Y67" s="63"/>
    </row>
    <row r="68" spans="1:25" ht="12.75" customHeight="1" x14ac:dyDescent="0.4">
      <c r="A68" s="3">
        <v>1</v>
      </c>
      <c r="B68" s="59" t="str">
        <f>VLOOKUP(A68+27,scores!F$1:G$54,2,FALSE)</f>
        <v xml:space="preserve">GERSA Melissa Heavey &amp; Micheala Langdon </v>
      </c>
      <c r="C68" s="60">
        <v>1</v>
      </c>
      <c r="D68" s="25"/>
      <c r="E68" s="9"/>
      <c r="F68" s="9"/>
      <c r="G68" s="61"/>
      <c r="H68" s="9"/>
      <c r="I68" s="9"/>
      <c r="J68" s="9"/>
      <c r="K68" s="127" t="str">
        <f>sections!B1</f>
        <v>CNZ Ladies National Pairs</v>
      </c>
      <c r="L68" s="124"/>
      <c r="M68" s="124"/>
      <c r="N68" s="124"/>
      <c r="O68" s="124"/>
      <c r="P68" s="124"/>
      <c r="Q68" s="9"/>
      <c r="R68" s="9"/>
      <c r="S68" s="61"/>
      <c r="T68" s="9"/>
      <c r="U68" s="9"/>
      <c r="V68" s="62" t="str">
        <f>IF(C70&gt;C71,B71,IF(C71&gt;C70,B70,""))</f>
        <v xml:space="preserve">MNU Karen Amiria &amp; Lani Pakieto </v>
      </c>
      <c r="W68" s="62">
        <f>VLOOKUP(V68,scores!$G$1:$H$62,2,FALSE)</f>
        <v>43</v>
      </c>
      <c r="X68" s="63">
        <f t="shared" ref="X68:X83" si="2">RANK(W68,W$68:W$83,0)</f>
        <v>13</v>
      </c>
      <c r="Y68" s="62" t="str">
        <f t="shared" ref="Y68:Y83" si="3">V68</f>
        <v xml:space="preserve">MNU Karen Amiria &amp; Lani Pakieto </v>
      </c>
    </row>
    <row r="69" spans="1:25" ht="12.75" customHeight="1" x14ac:dyDescent="0.4">
      <c r="A69" s="3">
        <v>32</v>
      </c>
      <c r="B69" s="64" t="s">
        <v>219</v>
      </c>
      <c r="C69" s="60">
        <v>0</v>
      </c>
      <c r="D69" s="9"/>
      <c r="E69" s="25"/>
      <c r="F69" s="65" t="str">
        <f>IF(C68&gt;C69,B68,IF(C69&gt;C68,B69,""))</f>
        <v xml:space="preserve">GERSA Melissa Heavey &amp; Micheala Langdon </v>
      </c>
      <c r="G69" s="60">
        <v>3</v>
      </c>
      <c r="H69" s="25"/>
      <c r="I69" s="9"/>
      <c r="J69" s="9"/>
      <c r="K69" s="124"/>
      <c r="L69" s="124"/>
      <c r="M69" s="124"/>
      <c r="N69" s="124"/>
      <c r="O69" s="124"/>
      <c r="P69" s="124"/>
      <c r="Q69" s="9"/>
      <c r="R69" s="9"/>
      <c r="S69" s="61"/>
      <c r="T69" s="9"/>
      <c r="U69" s="9"/>
      <c r="V69" s="62" t="str">
        <f>IF(C72&gt;C73,B73,IF(C73&gt;C72,B72,""))</f>
        <v>NPL Sharon Crook &amp; Christine Berben-Carmine</v>
      </c>
      <c r="W69" s="62">
        <f>VLOOKUP(V69,scores!$G$1:$H$62,2,FALSE)</f>
        <v>51</v>
      </c>
      <c r="X69" s="63">
        <f t="shared" si="2"/>
        <v>7</v>
      </c>
      <c r="Y69" s="62" t="str">
        <f t="shared" si="3"/>
        <v>NPL Sharon Crook &amp; Christine Berben-Carmine</v>
      </c>
    </row>
    <row r="70" spans="1:25" ht="12.75" customHeight="1" x14ac:dyDescent="0.4">
      <c r="A70" s="3">
        <v>17</v>
      </c>
      <c r="B70" s="66" t="str">
        <f>VLOOKUP(A70+27,scores!F$1:G$54,2,FALSE)</f>
        <v xml:space="preserve">TGA Annie Mair &amp; Bubs Gray </v>
      </c>
      <c r="C70" s="60">
        <v>3</v>
      </c>
      <c r="D70" s="37"/>
      <c r="E70" s="67"/>
      <c r="F70" s="68" t="str">
        <f>IF(C70&gt;C71,B70,IF(C71&gt;C70,B71,""))</f>
        <v xml:space="preserve">TGA Annie Mair &amp; Bubs Gray </v>
      </c>
      <c r="G70" s="60">
        <v>1</v>
      </c>
      <c r="H70" s="9"/>
      <c r="I70" s="67"/>
      <c r="J70" s="9"/>
      <c r="K70" s="126" t="str">
        <f>sections!D1</f>
        <v>07/07/2025 - 08/07/2025</v>
      </c>
      <c r="L70" s="124"/>
      <c r="M70" s="124"/>
      <c r="N70" s="124"/>
      <c r="O70" s="124"/>
      <c r="P70" s="124"/>
      <c r="Q70" s="9"/>
      <c r="R70" s="9"/>
      <c r="S70" s="61"/>
      <c r="T70" s="9"/>
      <c r="U70" s="9"/>
      <c r="V70" s="62" t="str">
        <f>IF(C74&gt;C75,B75,IF(C75&gt;C74,B74,""))</f>
        <v xml:space="preserve">HOR Julieanne Boyce &amp; Robyn Quinn </v>
      </c>
      <c r="W70" s="62">
        <f>VLOOKUP(V70,scores!$G$1:$H$62,2,FALSE)</f>
        <v>52</v>
      </c>
      <c r="X70" s="63">
        <f t="shared" si="2"/>
        <v>6</v>
      </c>
      <c r="Y70" s="62" t="str">
        <f t="shared" si="3"/>
        <v xml:space="preserve">HOR Julieanne Boyce &amp; Robyn Quinn </v>
      </c>
    </row>
    <row r="71" spans="1:25" ht="12.75" customHeight="1" x14ac:dyDescent="0.4">
      <c r="A71" s="3">
        <v>16</v>
      </c>
      <c r="B71" s="69" t="str">
        <f>VLOOKUP(A71+27,scores!F$1:G$54,2,FALSE)</f>
        <v xml:space="preserve">MNU Karen Amiria &amp; Lani Pakieto </v>
      </c>
      <c r="C71" s="60">
        <v>1</v>
      </c>
      <c r="D71" s="9"/>
      <c r="E71" s="9"/>
      <c r="F71" s="6"/>
      <c r="G71" s="61"/>
      <c r="H71" s="9"/>
      <c r="I71" s="25"/>
      <c r="J71" s="65" t="str">
        <f>IF(G69&gt;G70,F69,IF(G70&gt;G69,F70,""))</f>
        <v xml:space="preserve">GERSA Melissa Heavey &amp; Micheala Langdon </v>
      </c>
      <c r="K71" s="70">
        <v>4</v>
      </c>
      <c r="L71" s="25"/>
      <c r="M71" s="9"/>
      <c r="N71" s="9"/>
      <c r="O71" s="61"/>
      <c r="P71" s="9"/>
      <c r="Q71" s="9"/>
      <c r="R71" s="9"/>
      <c r="S71" s="61"/>
      <c r="T71" s="9"/>
      <c r="U71" s="9"/>
      <c r="V71" s="62" t="str">
        <f>IF(G78&gt;G77,F77,IF(G77&gt;G78,"BYE2",""))</f>
        <v xml:space="preserve">PAT Robyn Harris &amp; Allayne Greenbury </v>
      </c>
      <c r="W71" s="62">
        <f>VLOOKUP(V71,scores!$G$1:$H$62,2,FALSE)</f>
        <v>32</v>
      </c>
      <c r="X71" s="63">
        <f t="shared" si="2"/>
        <v>15</v>
      </c>
      <c r="Y71" s="62" t="str">
        <f t="shared" si="3"/>
        <v xml:space="preserve">PAT Robyn Harris &amp; Allayne Greenbury </v>
      </c>
    </row>
    <row r="72" spans="1:25" ht="12.75" customHeight="1" x14ac:dyDescent="0.4">
      <c r="A72" s="3">
        <v>9</v>
      </c>
      <c r="B72" s="59" t="str">
        <f>VLOOKUP(A72+27,scores!F$1:G$54,2,FALSE)</f>
        <v xml:space="preserve">ONE Rachel Mason &amp; Liz Morunga </v>
      </c>
      <c r="C72" s="60">
        <v>3</v>
      </c>
      <c r="D72" s="25"/>
      <c r="E72" s="9"/>
      <c r="F72" s="6"/>
      <c r="G72" s="61"/>
      <c r="H72" s="9"/>
      <c r="I72" s="67"/>
      <c r="J72" s="68" t="str">
        <f>IF(G73&gt;G74,F73,IF(G74&gt;G73,F74,""))</f>
        <v xml:space="preserve">WCC Katrina Tahana &amp; Lisa Murphy </v>
      </c>
      <c r="K72" s="70">
        <v>0</v>
      </c>
      <c r="L72" s="9"/>
      <c r="M72" s="67"/>
      <c r="O72" s="6"/>
      <c r="P72" s="6"/>
      <c r="Q72" s="6"/>
      <c r="R72" s="6"/>
      <c r="S72" s="61"/>
      <c r="T72" s="9"/>
      <c r="U72" s="9"/>
      <c r="V72" s="62" t="str">
        <f>IF(C78&gt;C79,B79,IF(C79&gt;C78,B78,""))</f>
        <v>PET Adrienne McCarthy &amp; Sherise Whitu</v>
      </c>
      <c r="W72" s="62">
        <f>VLOOKUP(V72,scores!$G$1:$H$62,2,FALSE)</f>
        <v>48</v>
      </c>
      <c r="X72" s="63">
        <f t="shared" si="2"/>
        <v>9</v>
      </c>
      <c r="Y72" s="62" t="str">
        <f t="shared" si="3"/>
        <v>PET Adrienne McCarthy &amp; Sherise Whitu</v>
      </c>
    </row>
    <row r="73" spans="1:25" ht="12.75" customHeight="1" x14ac:dyDescent="0.4">
      <c r="A73" s="3">
        <v>24</v>
      </c>
      <c r="B73" s="71" t="str">
        <f>VLOOKUP(A73+27,scores!F$1:G$54,2,FALSE)</f>
        <v>NPL Sharon Crook &amp; Christine Berben-Carmine</v>
      </c>
      <c r="C73" s="60">
        <v>0</v>
      </c>
      <c r="D73" s="9"/>
      <c r="E73" s="25"/>
      <c r="F73" s="72" t="str">
        <f>IF(C72&gt;C73,B72,IF(C73&gt;C72,B73,""))</f>
        <v xml:space="preserve">ONE Rachel Mason &amp; Liz Morunga </v>
      </c>
      <c r="G73" s="70">
        <v>2</v>
      </c>
      <c r="H73" s="25"/>
      <c r="I73" s="67"/>
      <c r="J73" s="6"/>
      <c r="K73" s="61"/>
      <c r="L73" s="9"/>
      <c r="M73" s="67"/>
      <c r="O73" s="6"/>
      <c r="P73" s="6"/>
      <c r="Q73" s="6"/>
      <c r="R73" s="6"/>
      <c r="S73" s="61"/>
      <c r="T73" s="9"/>
      <c r="U73" s="9"/>
      <c r="V73" s="62" t="str">
        <f>IF(C80&gt;C81,B81,IF(C81&gt;C80,B80,""))</f>
        <v xml:space="preserve">OTA Tina Bartlett &amp; Natasha Taufalele </v>
      </c>
      <c r="W73" s="62">
        <f>VLOOKUP(V73,scores!$G$1:$H$62,2,FALSE)</f>
        <v>47</v>
      </c>
      <c r="X73" s="63">
        <f t="shared" si="2"/>
        <v>10</v>
      </c>
      <c r="Y73" s="62" t="str">
        <f t="shared" si="3"/>
        <v xml:space="preserve">OTA Tina Bartlett &amp; Natasha Taufalele </v>
      </c>
    </row>
    <row r="74" spans="1:25" ht="12.75" customHeight="1" x14ac:dyDescent="0.4">
      <c r="A74" s="3">
        <v>25</v>
      </c>
      <c r="B74" s="66" t="str">
        <f>VLOOKUP(A74+27,scores!F$1:G$54,2,FALSE)</f>
        <v xml:space="preserve">HOR Julieanne Boyce &amp; Robyn Quinn </v>
      </c>
      <c r="C74" s="60">
        <v>1</v>
      </c>
      <c r="D74" s="37"/>
      <c r="E74" s="67"/>
      <c r="F74" s="73" t="str">
        <f>IF(C74&gt;C75,B74,IF(C75&gt;C74,B75,""))</f>
        <v xml:space="preserve">WCC Katrina Tahana &amp; Lisa Murphy </v>
      </c>
      <c r="G74" s="70">
        <v>3</v>
      </c>
      <c r="H74" s="9"/>
      <c r="I74" s="9"/>
      <c r="J74" s="6"/>
      <c r="K74" s="61"/>
      <c r="L74" s="9"/>
      <c r="M74" s="67"/>
      <c r="N74" s="9"/>
      <c r="O74" s="61"/>
      <c r="P74" s="9"/>
      <c r="Q74" s="9"/>
      <c r="R74" s="9"/>
      <c r="S74" s="61"/>
      <c r="T74" s="9"/>
      <c r="U74" s="9"/>
      <c r="V74" s="62" t="str">
        <f>IF(G81&gt;G82,F82,IF(G82&gt;G81,"BYE3",""))</f>
        <v xml:space="preserve">NGA Vickie Hough &amp; Rangi Te Tomo </v>
      </c>
      <c r="W74" s="62">
        <f>VLOOKUP(V74,scores!$G$1:$H$62,2,FALSE)</f>
        <v>31</v>
      </c>
      <c r="X74" s="63">
        <f t="shared" si="2"/>
        <v>16</v>
      </c>
      <c r="Y74" s="62" t="str">
        <f t="shared" si="3"/>
        <v xml:space="preserve">NGA Vickie Hough &amp; Rangi Te Tomo </v>
      </c>
    </row>
    <row r="75" spans="1:25" ht="12.75" customHeight="1" x14ac:dyDescent="0.4">
      <c r="A75" s="3">
        <v>8</v>
      </c>
      <c r="B75" s="69" t="str">
        <f>VLOOKUP(A75+27,scores!F$1:G$54,2,FALSE)</f>
        <v xml:space="preserve">WCC Katrina Tahana &amp; Lisa Murphy </v>
      </c>
      <c r="C75" s="60">
        <v>3</v>
      </c>
      <c r="D75" s="9"/>
      <c r="E75" s="9"/>
      <c r="F75" s="6"/>
      <c r="G75" s="61"/>
      <c r="H75" s="9"/>
      <c r="I75" s="9"/>
      <c r="J75" s="6"/>
      <c r="K75" s="61"/>
      <c r="L75" s="9"/>
      <c r="M75" s="25"/>
      <c r="N75" s="65" t="str">
        <f>IF(K71&gt;K72,J71,IF(K72&gt;K71,J72,""))</f>
        <v xml:space="preserve">GERSA Melissa Heavey &amp; Micheala Langdon </v>
      </c>
      <c r="O75" s="70">
        <v>4</v>
      </c>
      <c r="P75" s="25"/>
      <c r="Q75" s="9"/>
      <c r="R75" s="9"/>
      <c r="S75" s="61"/>
      <c r="T75" s="9"/>
      <c r="U75" s="9"/>
      <c r="V75" s="63" t="str">
        <f>IF(G85&gt;G86,"BYE4",IF(G86&gt;G85,F85,""))</f>
        <v>BYE4</v>
      </c>
      <c r="W75" s="62">
        <f>VLOOKUP(V75,scores!$G$1:$H$62,2,FALSE)</f>
        <v>59</v>
      </c>
      <c r="X75" s="63">
        <f t="shared" si="2"/>
        <v>3</v>
      </c>
      <c r="Y75" s="63" t="str">
        <f t="shared" si="3"/>
        <v>BYE4</v>
      </c>
    </row>
    <row r="76" spans="1:25" ht="12.75" customHeight="1" x14ac:dyDescent="0.4">
      <c r="A76" s="3">
        <v>5</v>
      </c>
      <c r="B76" s="59" t="str">
        <f>VLOOKUP(A76+27,scores!F$1:G$54,2,FALSE)</f>
        <v xml:space="preserve">PAT Robyn Harris &amp; Allayne Greenbury </v>
      </c>
      <c r="C76" s="60">
        <v>1</v>
      </c>
      <c r="D76" s="25"/>
      <c r="E76" s="9"/>
      <c r="F76" s="6"/>
      <c r="G76" s="61"/>
      <c r="H76" s="9"/>
      <c r="I76" s="9"/>
      <c r="J76" s="6"/>
      <c r="K76" s="61"/>
      <c r="L76" s="9"/>
      <c r="M76" s="67"/>
      <c r="N76" s="68" t="str">
        <f>IF(K79&gt;K80,J79,IF(K80&gt;K79,J80,""))</f>
        <v>NPL Dianne Rangiuia &amp; Teo Thoresen</v>
      </c>
      <c r="O76" s="70">
        <v>3</v>
      </c>
      <c r="P76" s="9"/>
      <c r="Q76" s="67"/>
      <c r="R76" s="9"/>
      <c r="S76" s="61"/>
      <c r="T76" s="9"/>
      <c r="U76" s="9"/>
      <c r="V76" s="62" t="str">
        <f>IF(C86&gt;C87,B87,IF(C87&gt;C86,B86,""))</f>
        <v>MAN Josie Tahana &amp; Sue Veu</v>
      </c>
      <c r="W76" s="62">
        <f>VLOOKUP(V76,scores!$G$1:$H$62,2,FALSE)</f>
        <v>46</v>
      </c>
      <c r="X76" s="63">
        <f t="shared" si="2"/>
        <v>11</v>
      </c>
      <c r="Y76" s="62" t="str">
        <f t="shared" si="3"/>
        <v>MAN Josie Tahana &amp; Sue Veu</v>
      </c>
    </row>
    <row r="77" spans="1:25" ht="12.75" customHeight="1" x14ac:dyDescent="0.4">
      <c r="A77" s="3">
        <v>28</v>
      </c>
      <c r="B77" s="64" t="s">
        <v>219</v>
      </c>
      <c r="C77" s="60">
        <v>0</v>
      </c>
      <c r="D77" s="9"/>
      <c r="E77" s="25"/>
      <c r="F77" s="65" t="str">
        <f>IF(C76&gt;C77,B76,IF(C77&gt;C76,B77,""))</f>
        <v xml:space="preserve">PAT Robyn Harris &amp; Allayne Greenbury </v>
      </c>
      <c r="G77" s="60">
        <v>0</v>
      </c>
      <c r="H77" s="25"/>
      <c r="I77" s="9"/>
      <c r="J77" s="6"/>
      <c r="K77" s="61"/>
      <c r="L77" s="9"/>
      <c r="M77" s="67"/>
      <c r="N77" s="9"/>
      <c r="O77" s="61"/>
      <c r="P77" s="9"/>
      <c r="Q77" s="67"/>
      <c r="R77" s="9"/>
      <c r="S77" s="61"/>
      <c r="T77" s="9"/>
      <c r="U77" s="9"/>
      <c r="V77" s="62" t="str">
        <f>IF(C88&gt;C89,B89,IF(C89&gt;C88,B88,""))</f>
        <v xml:space="preserve">HOR Margo Kingi &amp; Corrina Davis </v>
      </c>
      <c r="W77" s="62">
        <f>VLOOKUP(V77,scores!$G$1:$H$62,2,FALSE)</f>
        <v>49</v>
      </c>
      <c r="X77" s="63">
        <f t="shared" si="2"/>
        <v>8</v>
      </c>
      <c r="Y77" s="62" t="str">
        <f t="shared" si="3"/>
        <v xml:space="preserve">HOR Margo Kingi &amp; Corrina Davis </v>
      </c>
    </row>
    <row r="78" spans="1:25" ht="12.75" customHeight="1" x14ac:dyDescent="0.4">
      <c r="A78" s="3">
        <v>21</v>
      </c>
      <c r="B78" s="66" t="str">
        <f>VLOOKUP(A78+27,scores!F$1:G$54,2,FALSE)</f>
        <v>PET Adrienne McCarthy &amp; Sherise Whitu</v>
      </c>
      <c r="C78" s="60">
        <v>2</v>
      </c>
      <c r="D78" s="37"/>
      <c r="E78" s="67"/>
      <c r="F78" s="68" t="str">
        <f>IF(C78&gt;C79,B78,IF(C79&gt;C78,B79,""))</f>
        <v xml:space="preserve">WKE Denise Brennock &amp; Tracey Cowling </v>
      </c>
      <c r="G78" s="60">
        <v>3</v>
      </c>
      <c r="H78" s="9"/>
      <c r="I78" s="67"/>
      <c r="J78" s="6"/>
      <c r="K78" s="61"/>
      <c r="L78" s="9"/>
      <c r="M78" s="67"/>
      <c r="N78" s="9"/>
      <c r="O78" s="61"/>
      <c r="P78" s="9"/>
      <c r="Q78" s="67"/>
      <c r="R78" s="9"/>
      <c r="S78" s="61"/>
      <c r="T78" s="9"/>
      <c r="U78" s="9"/>
      <c r="V78" s="63" t="str">
        <f>IF(G89&gt;G90,F90,IF(G90&gt;G89,"BYE5",6))</f>
        <v>BYE5</v>
      </c>
      <c r="W78" s="62">
        <f>VLOOKUP(V78,scores!$G$1:$H$62,2,FALSE)</f>
        <v>60</v>
      </c>
      <c r="X78" s="63">
        <f t="shared" si="2"/>
        <v>1</v>
      </c>
      <c r="Y78" s="63" t="str">
        <f t="shared" si="3"/>
        <v>BYE5</v>
      </c>
    </row>
    <row r="79" spans="1:25" ht="12.75" customHeight="1" x14ac:dyDescent="0.4">
      <c r="A79" s="3">
        <v>12</v>
      </c>
      <c r="B79" s="69" t="str">
        <f>VLOOKUP(A79+27,scores!F$1:G$54,2,FALSE)</f>
        <v xml:space="preserve">WKE Denise Brennock &amp; Tracey Cowling </v>
      </c>
      <c r="C79" s="60">
        <v>3</v>
      </c>
      <c r="D79" s="9"/>
      <c r="E79" s="9"/>
      <c r="F79" s="6"/>
      <c r="G79" s="61"/>
      <c r="H79" s="9"/>
      <c r="I79" s="25"/>
      <c r="J79" s="72" t="str">
        <f>IF(G77&gt;G78,F77,IF(G78&gt;G77,F78,""))</f>
        <v xml:space="preserve">WKE Denise Brennock &amp; Tracey Cowling </v>
      </c>
      <c r="K79" s="70">
        <v>2</v>
      </c>
      <c r="L79" s="25"/>
      <c r="M79" s="67"/>
      <c r="N79" s="9"/>
      <c r="O79" s="61"/>
      <c r="P79" s="9"/>
      <c r="Q79" s="67"/>
      <c r="R79" s="9"/>
      <c r="S79" s="61"/>
      <c r="T79" s="9"/>
      <c r="U79" s="9"/>
      <c r="V79" s="62" t="str">
        <f>IF(C92&gt;C93,B93,IF(C93&gt;C92,B92,""))</f>
        <v xml:space="preserve">MAN Tania Martin &amp; Sarah Ewe </v>
      </c>
      <c r="W79" s="62">
        <f>VLOOKUP(V79,scores!$G$1:$H$62,2,FALSE)</f>
        <v>53</v>
      </c>
      <c r="X79" s="63">
        <f t="shared" si="2"/>
        <v>5</v>
      </c>
      <c r="Y79" s="62" t="str">
        <f t="shared" si="3"/>
        <v xml:space="preserve">MAN Tania Martin &amp; Sarah Ewe </v>
      </c>
    </row>
    <row r="80" spans="1:25" ht="12.75" customHeight="1" x14ac:dyDescent="0.4">
      <c r="A80" s="3">
        <v>13</v>
      </c>
      <c r="B80" s="59" t="str">
        <f>VLOOKUP(A80+27,scores!F$1:G$54,2,FALSE)</f>
        <v>NPL Dianne Rangiuia &amp; Teo Thoresen</v>
      </c>
      <c r="C80" s="60">
        <v>3</v>
      </c>
      <c r="D80" s="25"/>
      <c r="E80" s="9"/>
      <c r="F80" s="6"/>
      <c r="G80" s="61"/>
      <c r="H80" s="9"/>
      <c r="I80" s="67"/>
      <c r="J80" s="73" t="str">
        <f>IF(G81&gt;G82,F81,IF(G82&gt;G81,F82,""))</f>
        <v>NPL Dianne Rangiuia &amp; Teo Thoresen</v>
      </c>
      <c r="K80" s="70">
        <v>4</v>
      </c>
      <c r="L80" s="9"/>
      <c r="M80" s="9"/>
      <c r="N80" s="9"/>
      <c r="O80" s="61"/>
      <c r="P80" s="9"/>
      <c r="Q80" s="67"/>
      <c r="R80" s="9"/>
      <c r="S80" s="61"/>
      <c r="T80" s="9"/>
      <c r="U80" s="9"/>
      <c r="V80" s="62" t="str">
        <f>IF(C94&gt;C95,B95,IF(C95&gt;C94,B94,""))</f>
        <v>PAT Addison &amp; Terri Argus</v>
      </c>
      <c r="W80" s="62">
        <f>VLOOKUP(V80,scores!$G$1:$H$62,2,FALSE)</f>
        <v>37</v>
      </c>
      <c r="X80" s="63">
        <f t="shared" si="2"/>
        <v>14</v>
      </c>
      <c r="Y80" s="62" t="str">
        <f t="shared" si="3"/>
        <v>PAT Addison &amp; Terri Argus</v>
      </c>
    </row>
    <row r="81" spans="1:25" ht="12.75" customHeight="1" x14ac:dyDescent="0.4">
      <c r="A81" s="3">
        <v>20</v>
      </c>
      <c r="B81" s="71" t="str">
        <f>VLOOKUP(A81+27,scores!F$1:G$54,2,FALSE)</f>
        <v xml:space="preserve">OTA Tina Bartlett &amp; Natasha Taufalele </v>
      </c>
      <c r="C81" s="60">
        <v>1</v>
      </c>
      <c r="D81" s="9"/>
      <c r="E81" s="25"/>
      <c r="F81" s="72" t="str">
        <f>IF(C80&gt;C81,B80,IF(C81&gt;C80,B81,""))</f>
        <v>NPL Dianne Rangiuia &amp; Teo Thoresen</v>
      </c>
      <c r="G81" s="70">
        <v>3</v>
      </c>
      <c r="H81" s="25"/>
      <c r="I81" s="67"/>
      <c r="J81" s="6"/>
      <c r="K81" s="61"/>
      <c r="L81" s="9"/>
      <c r="M81" s="9"/>
      <c r="N81" s="125" t="s">
        <v>237</v>
      </c>
      <c r="O81" s="124"/>
      <c r="P81" s="9"/>
      <c r="Q81" s="67"/>
      <c r="R81" s="9"/>
      <c r="S81" s="61"/>
      <c r="T81" s="9"/>
      <c r="U81" s="9"/>
      <c r="V81" s="62" t="str">
        <f>IF(C96&gt;C97,B97,IF(C97&gt;C96,B96,""))</f>
        <v>SWA Michelle Macdonald &amp; Alicia Philburn</v>
      </c>
      <c r="W81" s="62">
        <f>VLOOKUP(V81,scores!$G$1:$H$62,2,FALSE)</f>
        <v>45</v>
      </c>
      <c r="X81" s="63">
        <f t="shared" si="2"/>
        <v>12</v>
      </c>
      <c r="Y81" s="62" t="str">
        <f t="shared" si="3"/>
        <v>SWA Michelle Macdonald &amp; Alicia Philburn</v>
      </c>
    </row>
    <row r="82" spans="1:25" ht="12.75" customHeight="1" x14ac:dyDescent="0.4">
      <c r="A82" s="3">
        <v>29</v>
      </c>
      <c r="B82" s="74" t="s">
        <v>219</v>
      </c>
      <c r="C82" s="60">
        <v>0</v>
      </c>
      <c r="D82" s="37"/>
      <c r="E82" s="67"/>
      <c r="F82" s="73" t="str">
        <f>IF(C82&gt;C83,B82,IF(C83&gt;C82,B83,""))</f>
        <v xml:space="preserve">NGA Vickie Hough &amp; Rangi Te Tomo </v>
      </c>
      <c r="G82" s="70">
        <v>1</v>
      </c>
      <c r="H82" s="9"/>
      <c r="I82" s="9"/>
      <c r="J82" s="6"/>
      <c r="K82" s="61"/>
      <c r="L82" s="9"/>
      <c r="M82" s="9"/>
      <c r="N82" s="118"/>
      <c r="O82" s="118"/>
      <c r="P82" s="9"/>
      <c r="Q82" s="67"/>
      <c r="T82" s="9"/>
      <c r="U82" s="9"/>
      <c r="V82" s="63" t="str">
        <f>IF(G69&gt;G70,"BYE5",IF(G70&gt;G69,F69,""))</f>
        <v>BYE5</v>
      </c>
      <c r="W82" s="62">
        <f>VLOOKUP(V82,scores!$G$1:$H$62,2,FALSE)</f>
        <v>60</v>
      </c>
      <c r="X82" s="63">
        <f t="shared" si="2"/>
        <v>1</v>
      </c>
      <c r="Y82" s="63" t="str">
        <f t="shared" si="3"/>
        <v>BYE5</v>
      </c>
    </row>
    <row r="83" spans="1:25" ht="12.75" customHeight="1" x14ac:dyDescent="0.4">
      <c r="A83" s="3">
        <v>4</v>
      </c>
      <c r="B83" s="69" t="str">
        <f>VLOOKUP(A83+27,scores!F$1:G$54,2,FALSE)</f>
        <v xml:space="preserve">NGA Vickie Hough &amp; Rangi Te Tomo </v>
      </c>
      <c r="C83" s="60">
        <v>1</v>
      </c>
      <c r="D83" s="9"/>
      <c r="E83" s="9"/>
      <c r="F83" s="6"/>
      <c r="G83" s="61"/>
      <c r="H83" s="9"/>
      <c r="I83" s="9"/>
      <c r="J83" s="6"/>
      <c r="K83" s="61"/>
      <c r="L83" s="9"/>
      <c r="M83" s="9"/>
      <c r="N83" s="72" t="str">
        <f>IF(O75&gt;O76,N75,IF(O76&gt;O75,N76,""))</f>
        <v xml:space="preserve">GERSA Melissa Heavey &amp; Micheala Langdon </v>
      </c>
      <c r="O83" s="70">
        <v>4</v>
      </c>
      <c r="P83" s="37"/>
      <c r="Q83" s="9"/>
      <c r="T83" s="9"/>
      <c r="U83" s="9"/>
      <c r="V83" s="63" t="str">
        <f>IF(G97&gt;G98,F98,IF(G98&gt;G97,"BYE1",""))</f>
        <v>BYE1</v>
      </c>
      <c r="W83" s="62">
        <f>VLOOKUP(V83,scores!$G$1:$H$62,2,FALSE)</f>
        <v>56</v>
      </c>
      <c r="X83" s="63">
        <f t="shared" si="2"/>
        <v>4</v>
      </c>
      <c r="Y83" s="63" t="str">
        <f t="shared" si="3"/>
        <v>BYE1</v>
      </c>
    </row>
    <row r="84" spans="1:25" ht="12.75" customHeight="1" x14ac:dyDescent="0.4">
      <c r="A84" s="3">
        <v>3</v>
      </c>
      <c r="B84" s="59" t="str">
        <f>VLOOKUP(A84+27,scores!F$1:G$54,2,FALSE)</f>
        <v>MAN Rita Toamau &amp; Heihera Rehu-Brown</v>
      </c>
      <c r="C84" s="60">
        <v>1</v>
      </c>
      <c r="D84" s="25"/>
      <c r="E84" s="9"/>
      <c r="F84" s="6"/>
      <c r="G84" s="61"/>
      <c r="H84" s="9"/>
      <c r="I84" s="9"/>
      <c r="J84" s="6"/>
      <c r="K84" s="61"/>
      <c r="L84" s="9"/>
      <c r="M84" s="9"/>
      <c r="N84" s="73" t="str">
        <f>IF(O91&gt;O92,N91,IF(O92&gt;O91,N92,""))</f>
        <v>GERSA Sisi Ngata &amp; Tee Simon</v>
      </c>
      <c r="O84" s="70">
        <v>2</v>
      </c>
      <c r="P84" s="29"/>
      <c r="Q84" s="9"/>
      <c r="T84" s="9"/>
      <c r="U84" s="9"/>
      <c r="V84" s="63"/>
      <c r="W84" s="63"/>
      <c r="X84" s="63"/>
      <c r="Y84" s="63"/>
    </row>
    <row r="85" spans="1:25" ht="12.75" customHeight="1" x14ac:dyDescent="0.4">
      <c r="A85" s="3">
        <v>30</v>
      </c>
      <c r="B85" s="64" t="s">
        <v>219</v>
      </c>
      <c r="C85" s="60">
        <v>0</v>
      </c>
      <c r="D85" s="9"/>
      <c r="E85" s="25"/>
      <c r="F85" s="65" t="str">
        <f>IF(C84&gt;C85,B84,IF(C85&gt;C84,B85,""))</f>
        <v>MAN Rita Toamau &amp; Heihera Rehu-Brown</v>
      </c>
      <c r="G85" s="70">
        <v>3</v>
      </c>
      <c r="H85" s="25"/>
      <c r="I85" s="9"/>
      <c r="J85" s="6"/>
      <c r="K85" s="61"/>
      <c r="L85" s="9"/>
      <c r="M85" s="9"/>
      <c r="N85" s="61" t="s">
        <v>221</v>
      </c>
      <c r="O85" s="61"/>
      <c r="P85" s="9"/>
      <c r="Q85" s="67"/>
      <c r="T85" s="9"/>
      <c r="U85" s="9"/>
      <c r="V85" s="63"/>
      <c r="W85" s="63"/>
      <c r="X85" s="63"/>
      <c r="Y85" s="63"/>
    </row>
    <row r="86" spans="1:25" ht="12.75" customHeight="1" x14ac:dyDescent="0.4">
      <c r="A86" s="3">
        <v>19</v>
      </c>
      <c r="B86" s="66" t="str">
        <f>VLOOKUP(A86+27,scores!F$1:G$54,2,FALSE)</f>
        <v>MAN Josie Tahana &amp; Sue Veu</v>
      </c>
      <c r="C86" s="60">
        <v>1</v>
      </c>
      <c r="D86" s="37"/>
      <c r="E86" s="67"/>
      <c r="F86" s="68" t="str">
        <f>IF(C86&gt;C87,B86,IF(C87&gt;C86,B87,""))</f>
        <v xml:space="preserve">BIR Ludene Paraha &amp; Mem Rapana </v>
      </c>
      <c r="G86" s="70">
        <v>0</v>
      </c>
      <c r="H86" s="9"/>
      <c r="I86" s="67"/>
      <c r="J86" s="6"/>
      <c r="K86" s="61"/>
      <c r="L86" s="9"/>
      <c r="M86" s="9"/>
      <c r="N86" s="9"/>
      <c r="O86" s="61"/>
      <c r="P86" s="9"/>
      <c r="Q86" s="67"/>
      <c r="R86" s="9"/>
      <c r="S86" s="61"/>
      <c r="T86" s="9"/>
      <c r="U86" s="9"/>
      <c r="V86" s="63"/>
      <c r="W86" s="63"/>
      <c r="X86" s="63"/>
      <c r="Y86" s="63"/>
    </row>
    <row r="87" spans="1:25" ht="12.75" customHeight="1" x14ac:dyDescent="0.4">
      <c r="A87" s="3">
        <v>14</v>
      </c>
      <c r="B87" s="69" t="str">
        <f>VLOOKUP(A87+27,scores!F$1:G$54,2,FALSE)</f>
        <v xml:space="preserve">BIR Ludene Paraha &amp; Mem Rapana </v>
      </c>
      <c r="C87" s="60">
        <v>3</v>
      </c>
      <c r="D87" s="9"/>
      <c r="E87" s="9"/>
      <c r="F87" s="6"/>
      <c r="G87" s="61"/>
      <c r="H87" s="9"/>
      <c r="I87" s="25"/>
      <c r="J87" s="65" t="str">
        <f>IF(G85&gt;G86,F85,IF(G86&gt;G85,F86,""))</f>
        <v>MAN Rita Toamau &amp; Heihera Rehu-Brown</v>
      </c>
      <c r="K87" s="70">
        <v>4</v>
      </c>
      <c r="L87" s="25"/>
      <c r="M87" s="9"/>
      <c r="N87" s="9"/>
      <c r="O87" s="61"/>
      <c r="P87" s="9"/>
      <c r="Q87" s="67"/>
      <c r="R87" s="9"/>
      <c r="S87" s="61"/>
      <c r="T87" s="9"/>
      <c r="U87" s="9"/>
      <c r="V87" s="63"/>
      <c r="W87" s="63"/>
      <c r="X87" s="63"/>
      <c r="Y87" s="63"/>
    </row>
    <row r="88" spans="1:25" ht="12.75" customHeight="1" x14ac:dyDescent="0.4">
      <c r="A88" s="3">
        <v>11</v>
      </c>
      <c r="B88" s="59" t="str">
        <f>VLOOKUP(A88+27,scores!F$1:G$54,2,FALSE)</f>
        <v xml:space="preserve">HOR Letitia Jackson &amp; Maxine Soal </v>
      </c>
      <c r="C88" s="60">
        <v>3</v>
      </c>
      <c r="D88" s="25"/>
      <c r="E88" s="9"/>
      <c r="F88" s="6"/>
      <c r="G88" s="61"/>
      <c r="H88" s="9"/>
      <c r="I88" s="67"/>
      <c r="J88" s="68" t="str">
        <f>IF(G89&gt;G90,F89,IF(G90&gt;G89,F90,""))</f>
        <v xml:space="preserve">GERSA Sheryl Robertson &amp; Bella Briely </v>
      </c>
      <c r="K88" s="70">
        <v>1</v>
      </c>
      <c r="L88" s="9"/>
      <c r="M88" s="67"/>
      <c r="N88" s="9"/>
      <c r="O88" s="61"/>
      <c r="P88" s="9"/>
      <c r="Q88" s="67"/>
      <c r="R88" s="9"/>
      <c r="S88" s="61"/>
      <c r="T88" s="9"/>
      <c r="U88" s="9"/>
      <c r="V88" s="63"/>
      <c r="W88" s="63"/>
      <c r="X88" s="63"/>
      <c r="Y88" s="63"/>
    </row>
    <row r="89" spans="1:25" ht="12.75" customHeight="1" x14ac:dyDescent="0.4">
      <c r="A89" s="3">
        <v>22</v>
      </c>
      <c r="B89" s="71" t="str">
        <f>VLOOKUP(A89+27,scores!F$1:G$54,2,FALSE)</f>
        <v xml:space="preserve">HOR Margo Kingi &amp; Corrina Davis </v>
      </c>
      <c r="C89" s="60">
        <v>0</v>
      </c>
      <c r="D89" s="9"/>
      <c r="E89" s="25"/>
      <c r="F89" s="72" t="str">
        <f>IF(C88&gt;C89,B88,IF(C89&gt;C88,B89,""))</f>
        <v xml:space="preserve">HOR Letitia Jackson &amp; Maxine Soal </v>
      </c>
      <c r="G89" s="70">
        <v>2</v>
      </c>
      <c r="H89" s="25"/>
      <c r="I89" s="67"/>
      <c r="J89" s="6"/>
      <c r="K89" s="61"/>
      <c r="L89" s="9"/>
      <c r="M89" s="67"/>
      <c r="N89" s="9"/>
      <c r="O89" s="61"/>
      <c r="P89" s="9"/>
      <c r="Q89" s="67"/>
      <c r="R89" s="9"/>
      <c r="S89" s="61"/>
      <c r="T89" s="9"/>
      <c r="U89" s="9"/>
      <c r="V89" s="63"/>
      <c r="W89" s="63"/>
      <c r="X89" s="63"/>
      <c r="Y89" s="63"/>
    </row>
    <row r="90" spans="1:25" ht="12.75" customHeight="1" x14ac:dyDescent="0.4">
      <c r="A90" s="3">
        <v>27</v>
      </c>
      <c r="B90" s="66" t="str">
        <f>VLOOKUP(A90+27,scores!F$1:G$54,2,FALSE)</f>
        <v xml:space="preserve">BYE </v>
      </c>
      <c r="C90" s="60"/>
      <c r="D90" s="37"/>
      <c r="E90" s="67"/>
      <c r="F90" s="73" t="str">
        <f>IF(C90&gt;C91,B90,IF(C91&gt;C90,B91,""))</f>
        <v xml:space="preserve">GERSA Sheryl Robertson &amp; Bella Briely </v>
      </c>
      <c r="G90" s="70">
        <v>3</v>
      </c>
      <c r="H90" s="9"/>
      <c r="I90" s="9"/>
      <c r="J90" s="6"/>
      <c r="K90" s="61"/>
      <c r="L90" s="9"/>
      <c r="M90" s="67"/>
      <c r="N90" s="9"/>
      <c r="O90" s="61"/>
      <c r="P90" s="9"/>
      <c r="Q90" s="67"/>
      <c r="R90" s="9"/>
      <c r="S90" s="61"/>
      <c r="T90" s="9"/>
      <c r="U90" s="9"/>
      <c r="V90" s="63"/>
      <c r="W90" s="63"/>
      <c r="X90" s="63"/>
      <c r="Y90" s="63"/>
    </row>
    <row r="91" spans="1:25" ht="12.75" customHeight="1" x14ac:dyDescent="0.4">
      <c r="A91" s="3">
        <v>6</v>
      </c>
      <c r="B91" s="69" t="str">
        <f>VLOOKUP(A91+27,scores!F$1:G$54,2,FALSE)</f>
        <v xml:space="preserve">GERSA Sheryl Robertson &amp; Bella Briely </v>
      </c>
      <c r="C91" s="60">
        <v>1</v>
      </c>
      <c r="D91" s="9"/>
      <c r="E91" s="9"/>
      <c r="F91" s="6"/>
      <c r="G91" s="61"/>
      <c r="H91" s="9"/>
      <c r="I91" s="9"/>
      <c r="J91" s="6"/>
      <c r="K91" s="61"/>
      <c r="L91" s="9"/>
      <c r="M91" s="25"/>
      <c r="N91" s="65" t="str">
        <f>IF(K87&gt;K88,J87,IF(K88&gt;K87,J88,""))</f>
        <v>MAN Rita Toamau &amp; Heihera Rehu-Brown</v>
      </c>
      <c r="O91" s="70">
        <v>2</v>
      </c>
      <c r="P91" s="25"/>
      <c r="Q91" s="67"/>
      <c r="R91" s="9"/>
      <c r="S91" s="61"/>
      <c r="T91" s="9"/>
      <c r="U91" s="9"/>
      <c r="V91" s="63"/>
      <c r="W91" s="63"/>
      <c r="X91" s="63"/>
      <c r="Y91" s="63"/>
    </row>
    <row r="92" spans="1:25" ht="12.75" customHeight="1" x14ac:dyDescent="0.4">
      <c r="A92" s="3">
        <v>7</v>
      </c>
      <c r="B92" s="59" t="str">
        <f>VLOOKUP(A92+27,scores!F$1:G$54,2,FALSE)</f>
        <v xml:space="preserve">TGA Michelle Lee &amp; Aroha Te Haara </v>
      </c>
      <c r="C92" s="60">
        <v>3</v>
      </c>
      <c r="D92" s="25"/>
      <c r="E92" s="9"/>
      <c r="F92" s="6"/>
      <c r="G92" s="61"/>
      <c r="H92" s="9"/>
      <c r="I92" s="9"/>
      <c r="J92" s="6"/>
      <c r="K92" s="61"/>
      <c r="L92" s="9"/>
      <c r="M92" s="67"/>
      <c r="N92" s="68" t="str">
        <f>IF(K95&gt;K96,J95,IF(K96&gt;K95,J96,""))</f>
        <v>GERSA Sisi Ngata &amp; Tee Simon</v>
      </c>
      <c r="O92" s="70">
        <v>4</v>
      </c>
      <c r="P92" s="9"/>
      <c r="Q92" s="9"/>
      <c r="R92" s="9"/>
      <c r="S92" s="61"/>
      <c r="T92" s="9"/>
      <c r="U92" s="9"/>
      <c r="V92" s="63"/>
      <c r="W92" s="63"/>
      <c r="X92" s="63"/>
      <c r="Y92" s="63"/>
    </row>
    <row r="93" spans="1:25" ht="12.75" customHeight="1" x14ac:dyDescent="0.4">
      <c r="A93" s="3">
        <v>26</v>
      </c>
      <c r="B93" s="71" t="str">
        <f>VLOOKUP(A93+27,scores!F$1:G$54,2,FALSE)</f>
        <v xml:space="preserve">MAN Tania Martin &amp; Sarah Ewe </v>
      </c>
      <c r="C93" s="60">
        <v>0</v>
      </c>
      <c r="D93" s="9"/>
      <c r="E93" s="25"/>
      <c r="F93" s="65" t="str">
        <f>IF(C92&gt;C93,B92,IF(C93&gt;C92,B93,""))</f>
        <v xml:space="preserve">TGA Michelle Lee &amp; Aroha Te Haara </v>
      </c>
      <c r="G93" s="60">
        <v>0</v>
      </c>
      <c r="H93" s="25"/>
      <c r="I93" s="9"/>
      <c r="J93" s="6"/>
      <c r="K93" s="61"/>
      <c r="L93" s="9"/>
      <c r="M93" s="67"/>
      <c r="N93" s="61" t="s">
        <v>222</v>
      </c>
      <c r="O93" s="61"/>
      <c r="P93" s="9"/>
      <c r="Q93" s="9"/>
      <c r="R93" s="9"/>
      <c r="S93" s="61"/>
      <c r="T93" s="9"/>
      <c r="U93" s="9"/>
      <c r="V93" s="63"/>
      <c r="W93" s="63"/>
      <c r="X93" s="63"/>
      <c r="Y93" s="63"/>
    </row>
    <row r="94" spans="1:25" ht="12.75" customHeight="1" x14ac:dyDescent="0.4">
      <c r="A94" s="3">
        <v>23</v>
      </c>
      <c r="B94" s="66" t="str">
        <f>VLOOKUP(A94+27,scores!F$1:G$54,2,FALSE)</f>
        <v xml:space="preserve">MAN GG Tahana &amp; Acushla Potaka </v>
      </c>
      <c r="C94" s="60">
        <v>3</v>
      </c>
      <c r="D94" s="37"/>
      <c r="E94" s="67"/>
      <c r="F94" s="68" t="str">
        <f>IF(C94&gt;C95,B94,IF(C95&gt;C94,B95,""))</f>
        <v xml:space="preserve">MAN GG Tahana &amp; Acushla Potaka </v>
      </c>
      <c r="G94" s="60">
        <v>3</v>
      </c>
      <c r="H94" s="9"/>
      <c r="I94" s="67"/>
      <c r="J94" s="6"/>
      <c r="K94" s="61"/>
      <c r="L94" s="9"/>
      <c r="M94" s="67"/>
      <c r="N94" s="9"/>
      <c r="O94" s="61"/>
      <c r="P94" s="9"/>
      <c r="Q94" s="9"/>
      <c r="R94" s="9"/>
      <c r="S94" s="61"/>
      <c r="T94" s="9"/>
      <c r="U94" s="9"/>
      <c r="V94" s="63"/>
      <c r="W94" s="63"/>
      <c r="X94" s="63"/>
      <c r="Y94" s="63"/>
    </row>
    <row r="95" spans="1:25" ht="12.75" customHeight="1" x14ac:dyDescent="0.4">
      <c r="A95" s="3">
        <v>10</v>
      </c>
      <c r="B95" s="69" t="str">
        <f>VLOOKUP(A95+27,scores!F$1:G$54,2,FALSE)</f>
        <v>PAT Addison &amp; Terri Argus</v>
      </c>
      <c r="C95" s="60">
        <v>2</v>
      </c>
      <c r="D95" s="9"/>
      <c r="E95" s="9"/>
      <c r="F95" s="6"/>
      <c r="G95" s="61"/>
      <c r="H95" s="9"/>
      <c r="I95" s="25"/>
      <c r="J95" s="72" t="str">
        <f>IF(G93&gt;G94,F93,IF(G94&gt;G93,F94,""))</f>
        <v xml:space="preserve">MAN GG Tahana &amp; Acushla Potaka </v>
      </c>
      <c r="K95" s="70">
        <v>2</v>
      </c>
      <c r="L95" s="25"/>
      <c r="M95" s="67"/>
      <c r="N95" s="9"/>
      <c r="O95" s="61"/>
      <c r="P95" s="9"/>
      <c r="Q95" s="9"/>
      <c r="R95" s="9"/>
      <c r="S95" s="61"/>
      <c r="T95" s="9"/>
      <c r="U95" s="9"/>
      <c r="V95" s="63"/>
      <c r="W95" s="63"/>
      <c r="X95" s="63"/>
      <c r="Y95" s="63"/>
    </row>
    <row r="96" spans="1:25" ht="12.75" customHeight="1" x14ac:dyDescent="0.4">
      <c r="A96" s="3">
        <v>15</v>
      </c>
      <c r="B96" s="59" t="str">
        <f>VLOOKUP(A96+27,scores!F$1:G$54,2,FALSE)</f>
        <v xml:space="preserve">TAR Monica Kendrick &amp; Lil Takiwa </v>
      </c>
      <c r="C96" s="60">
        <v>3</v>
      </c>
      <c r="D96" s="25"/>
      <c r="E96" s="9"/>
      <c r="F96" s="6"/>
      <c r="G96" s="61"/>
      <c r="H96" s="9"/>
      <c r="I96" s="67"/>
      <c r="J96" s="73" t="str">
        <f>IF(G97&gt;G98,F97,IF(G98&gt;G97,F98,""))</f>
        <v>GERSA Sisi Ngata &amp; Tee Simon</v>
      </c>
      <c r="K96" s="70">
        <v>4</v>
      </c>
      <c r="L96" s="9"/>
      <c r="M96" s="9"/>
      <c r="N96" s="9"/>
      <c r="O96" s="61"/>
      <c r="P96" s="9"/>
      <c r="Q96" s="9"/>
      <c r="R96" s="9"/>
      <c r="S96" s="61"/>
      <c r="T96" s="9"/>
      <c r="U96" s="9"/>
      <c r="V96" s="63"/>
      <c r="W96" s="63"/>
      <c r="X96" s="63"/>
      <c r="Y96" s="63"/>
    </row>
    <row r="97" spans="1:25" ht="12.75" customHeight="1" x14ac:dyDescent="0.4">
      <c r="A97" s="3">
        <v>18</v>
      </c>
      <c r="B97" s="71" t="str">
        <f>VLOOKUP(A97+27,scores!F$1:G$54,2,FALSE)</f>
        <v>SWA Michelle Macdonald &amp; Alicia Philburn</v>
      </c>
      <c r="C97" s="60">
        <v>1</v>
      </c>
      <c r="D97" s="9"/>
      <c r="E97" s="25"/>
      <c r="F97" s="72" t="str">
        <f>IF(C96&gt;C97,B96,IF(C97&gt;C96,B97,""))</f>
        <v xml:space="preserve">TAR Monica Kendrick &amp; Lil Takiwa </v>
      </c>
      <c r="G97" s="70">
        <v>1</v>
      </c>
      <c r="H97" s="25"/>
      <c r="I97" s="67"/>
      <c r="J97" s="61" t="s">
        <v>223</v>
      </c>
      <c r="K97" s="61"/>
      <c r="L97" s="9"/>
      <c r="M97" s="9"/>
      <c r="N97" s="9"/>
      <c r="O97" s="61"/>
      <c r="P97" s="9"/>
      <c r="Q97" s="9"/>
      <c r="R97" s="9"/>
      <c r="S97" s="61"/>
      <c r="T97" s="9"/>
      <c r="U97" s="9"/>
      <c r="V97" s="63"/>
      <c r="W97" s="63"/>
      <c r="X97" s="63"/>
      <c r="Y97" s="63"/>
    </row>
    <row r="98" spans="1:25" ht="12.75" customHeight="1" x14ac:dyDescent="0.4">
      <c r="A98" s="3">
        <v>31</v>
      </c>
      <c r="B98" s="74" t="s">
        <v>219</v>
      </c>
      <c r="C98" s="60">
        <v>0</v>
      </c>
      <c r="D98" s="37"/>
      <c r="E98" s="67"/>
      <c r="F98" s="73" t="str">
        <f>IF(C98&gt;C99,B98,IF(C99&gt;C98,B99,""))</f>
        <v>GERSA Sisi Ngata &amp; Tee Simon</v>
      </c>
      <c r="G98" s="70">
        <v>3</v>
      </c>
      <c r="H98" s="9"/>
      <c r="I98" s="9"/>
      <c r="J98" s="9"/>
      <c r="K98" s="61"/>
      <c r="L98" s="9"/>
      <c r="M98" s="9"/>
      <c r="N98" s="9"/>
      <c r="O98" s="61"/>
      <c r="P98" s="9"/>
      <c r="Q98" s="9"/>
      <c r="R98" s="9"/>
      <c r="S98" s="61"/>
      <c r="T98" s="9"/>
      <c r="U98" s="9"/>
      <c r="V98" s="63"/>
      <c r="W98" s="63"/>
      <c r="X98" s="63"/>
      <c r="Y98" s="63"/>
    </row>
    <row r="99" spans="1:25" ht="12.75" customHeight="1" x14ac:dyDescent="0.4">
      <c r="A99" s="3">
        <v>2</v>
      </c>
      <c r="B99" s="69" t="str">
        <f>VLOOKUP(A99+27,scores!F$1:G$54,2,FALSE)</f>
        <v>GERSA Sisi Ngata &amp; Tee Simon</v>
      </c>
      <c r="C99" s="60">
        <v>1</v>
      </c>
      <c r="D99" s="9"/>
      <c r="E99" s="9"/>
      <c r="F99" s="6"/>
      <c r="G99" s="61"/>
      <c r="H99" s="9"/>
      <c r="I99" s="9"/>
      <c r="J99" s="9"/>
      <c r="K99" s="61"/>
      <c r="L99" s="9"/>
      <c r="M99" s="9"/>
      <c r="N99" s="9"/>
      <c r="O99" s="61"/>
      <c r="P99" s="9"/>
      <c r="Q99" s="9"/>
      <c r="R99" s="38" t="str">
        <f>IF(O83&gt;O84,N83,IF(O84&gt;O83,N84,""))</f>
        <v xml:space="preserve">GERSA Melissa Heavey &amp; Micheala Langdon </v>
      </c>
      <c r="S99" s="61"/>
      <c r="T99" s="9"/>
      <c r="U99" s="9"/>
      <c r="V99" s="63"/>
      <c r="W99" s="63"/>
      <c r="X99" s="63"/>
      <c r="Y99" s="63"/>
    </row>
    <row r="100" spans="1:25" ht="12.75" customHeight="1" x14ac:dyDescent="0.4">
      <c r="A100" s="75"/>
      <c r="B100" s="76"/>
      <c r="C100" s="77"/>
      <c r="D100" s="9"/>
      <c r="E100" s="9"/>
      <c r="F100" s="9"/>
      <c r="G100" s="77"/>
      <c r="H100" s="9"/>
      <c r="I100" s="9"/>
      <c r="J100" s="9"/>
      <c r="K100" s="77"/>
      <c r="L100" s="9"/>
      <c r="M100" s="9"/>
      <c r="N100" s="9"/>
      <c r="O100" s="77"/>
      <c r="P100" s="9"/>
      <c r="Q100" s="9"/>
      <c r="R100" s="9"/>
      <c r="S100" s="77"/>
      <c r="T100" s="9"/>
      <c r="U100" s="9"/>
      <c r="V100" s="63"/>
      <c r="W100" s="63"/>
      <c r="X100" s="63"/>
      <c r="Y100" s="63"/>
    </row>
    <row r="101" spans="1:25" ht="12.75" customHeight="1" x14ac:dyDescent="0.4">
      <c r="A101" s="75"/>
      <c r="B101" s="76"/>
      <c r="C101" s="77"/>
      <c r="D101" s="9"/>
      <c r="E101" s="9"/>
      <c r="F101" s="9"/>
      <c r="G101" s="77"/>
      <c r="H101" s="9"/>
      <c r="I101" s="9"/>
      <c r="J101" s="9"/>
      <c r="K101" s="77"/>
      <c r="L101" s="9"/>
      <c r="M101" s="9"/>
      <c r="N101" s="9"/>
      <c r="O101" s="77"/>
      <c r="P101" s="9"/>
      <c r="Q101" s="9"/>
      <c r="R101" s="9"/>
      <c r="S101" s="77"/>
      <c r="T101" s="9"/>
      <c r="U101" s="9"/>
      <c r="V101" s="63"/>
      <c r="W101" s="63"/>
      <c r="X101" s="63"/>
      <c r="Y101" s="63"/>
    </row>
    <row r="102" spans="1:25" ht="12.75" customHeight="1" x14ac:dyDescent="0.35">
      <c r="B102" s="76" t="s">
        <v>238</v>
      </c>
      <c r="V102" s="63"/>
      <c r="W102" s="63"/>
      <c r="X102" s="63"/>
      <c r="Y102" s="63"/>
    </row>
    <row r="103" spans="1:25" ht="12.75" customHeight="1" x14ac:dyDescent="0.4">
      <c r="A103" s="3">
        <v>1</v>
      </c>
      <c r="B103" s="78" t="str">
        <f t="shared" ref="B103:B104" si="4">VLOOKUP(A103,X$68:Y$83,2,FALSE)</f>
        <v>BYE5</v>
      </c>
      <c r="C103" s="60">
        <v>0</v>
      </c>
      <c r="D103" s="25"/>
      <c r="E103" s="9"/>
      <c r="F103" s="79"/>
      <c r="G103" s="61"/>
      <c r="H103" s="9"/>
      <c r="I103" s="9"/>
      <c r="J103" s="80"/>
      <c r="K103" s="61"/>
      <c r="L103" s="9"/>
      <c r="M103" s="9"/>
      <c r="N103" s="9"/>
      <c r="O103" s="61"/>
      <c r="V103" s="63"/>
      <c r="W103" s="63"/>
      <c r="X103" s="63"/>
      <c r="Y103" s="63"/>
    </row>
    <row r="104" spans="1:25" ht="12.75" customHeight="1" x14ac:dyDescent="0.4">
      <c r="A104" s="3">
        <v>16</v>
      </c>
      <c r="B104" s="89" t="str">
        <f t="shared" si="4"/>
        <v xml:space="preserve">NGA Vickie Hough &amp; Rangi Te Tomo </v>
      </c>
      <c r="C104" s="60">
        <v>1</v>
      </c>
      <c r="D104" s="9"/>
      <c r="E104" s="67"/>
      <c r="F104" s="9"/>
      <c r="G104" s="61"/>
      <c r="H104" s="9"/>
      <c r="I104" s="9"/>
      <c r="J104" s="61"/>
      <c r="K104" s="61"/>
      <c r="L104" s="9"/>
      <c r="M104" s="9"/>
      <c r="N104" s="9"/>
      <c r="O104" s="61"/>
      <c r="V104" s="63"/>
      <c r="W104" s="63"/>
      <c r="X104" s="63"/>
      <c r="Y104" s="63"/>
    </row>
    <row r="105" spans="1:25" ht="12.75" customHeight="1" x14ac:dyDescent="0.4">
      <c r="A105" s="3"/>
      <c r="B105" s="82"/>
      <c r="C105" s="61"/>
      <c r="D105" s="9"/>
      <c r="E105" s="25"/>
      <c r="F105" s="90" t="str">
        <f>IF(C103&gt;C104,B103,IF(C104&gt;C103,B104,""))</f>
        <v xml:space="preserve">NGA Vickie Hough &amp; Rangi Te Tomo </v>
      </c>
      <c r="G105" s="70">
        <v>2</v>
      </c>
      <c r="H105" s="25"/>
      <c r="I105" s="9"/>
      <c r="J105" s="125" t="str">
        <f>sections!B1</f>
        <v>CNZ Ladies National Pairs</v>
      </c>
      <c r="K105" s="124"/>
      <c r="L105" s="124"/>
      <c r="M105" s="124"/>
      <c r="N105" s="124"/>
      <c r="O105" s="61"/>
      <c r="V105" s="63"/>
      <c r="W105" s="63"/>
      <c r="X105" s="63"/>
      <c r="Y105" s="63"/>
    </row>
    <row r="106" spans="1:25" ht="12.75" customHeight="1" x14ac:dyDescent="0.4">
      <c r="A106" s="3"/>
      <c r="B106" s="82"/>
      <c r="C106" s="61"/>
      <c r="D106" s="9"/>
      <c r="E106" s="67"/>
      <c r="F106" s="91" t="str">
        <f>IF(C107&gt;C108,B107,IF(C108&gt;C107,B108,""))</f>
        <v xml:space="preserve">HOR Margo Kingi &amp; Corrina Davis </v>
      </c>
      <c r="G106" s="70">
        <v>0</v>
      </c>
      <c r="H106" s="9"/>
      <c r="I106" s="67"/>
      <c r="J106" s="124"/>
      <c r="K106" s="124"/>
      <c r="L106" s="124"/>
      <c r="M106" s="124"/>
      <c r="N106" s="124"/>
      <c r="O106" s="61"/>
      <c r="V106" s="63"/>
      <c r="W106" s="63"/>
      <c r="X106" s="63"/>
      <c r="Y106" s="63"/>
    </row>
    <row r="107" spans="1:25" ht="12.75" customHeight="1" x14ac:dyDescent="0.4">
      <c r="A107" s="3">
        <v>9</v>
      </c>
      <c r="B107" s="66" t="str">
        <f t="shared" ref="B107:B108" si="5">VLOOKUP(A107,X$68:Y$83,2,FALSE)</f>
        <v>PET Adrienne McCarthy &amp; Sherise Whitu</v>
      </c>
      <c r="C107" s="70">
        <v>1</v>
      </c>
      <c r="D107" s="25"/>
      <c r="E107" s="67"/>
      <c r="F107" s="9"/>
      <c r="G107" s="61"/>
      <c r="H107" s="9"/>
      <c r="I107" s="67"/>
      <c r="J107" s="126" t="str">
        <f>sections!D1</f>
        <v>07/07/2025 - 08/07/2025</v>
      </c>
      <c r="K107" s="124"/>
      <c r="L107" s="124"/>
      <c r="M107" s="124"/>
      <c r="N107" s="124"/>
      <c r="O107" s="61"/>
      <c r="V107" s="63"/>
      <c r="W107" s="63"/>
      <c r="X107" s="63"/>
      <c r="Y107" s="63"/>
    </row>
    <row r="108" spans="1:25" ht="12.75" customHeight="1" x14ac:dyDescent="0.4">
      <c r="A108" s="3">
        <v>8</v>
      </c>
      <c r="B108" s="69" t="str">
        <f t="shared" si="5"/>
        <v xml:space="preserve">HOR Margo Kingi &amp; Corrina Davis </v>
      </c>
      <c r="C108" s="70">
        <v>2</v>
      </c>
      <c r="D108" s="9"/>
      <c r="E108" s="9"/>
      <c r="F108" s="9"/>
      <c r="G108" s="61"/>
      <c r="H108" s="9"/>
      <c r="I108" s="67"/>
      <c r="J108" s="9"/>
      <c r="K108" s="61"/>
      <c r="L108" s="9"/>
      <c r="M108" s="9"/>
      <c r="N108" s="9"/>
      <c r="O108" s="61"/>
      <c r="V108" s="63"/>
      <c r="W108" s="63"/>
      <c r="X108" s="63"/>
      <c r="Y108" s="63"/>
    </row>
    <row r="109" spans="1:25" ht="12.75" customHeight="1" x14ac:dyDescent="0.4">
      <c r="A109" s="3"/>
      <c r="B109" s="82"/>
      <c r="C109" s="61"/>
      <c r="D109" s="9"/>
      <c r="E109" s="9"/>
      <c r="F109" s="9"/>
      <c r="G109" s="61"/>
      <c r="H109" s="9"/>
      <c r="I109" s="25"/>
      <c r="J109" s="90" t="str">
        <f>IF(G105&gt;G106,F105,IF(G106&gt;G105,F106,""))</f>
        <v xml:space="preserve">NGA Vickie Hough &amp; Rangi Te Tomo </v>
      </c>
      <c r="K109" s="70">
        <v>2</v>
      </c>
      <c r="L109" s="25"/>
      <c r="M109" s="9"/>
      <c r="N109" s="9"/>
      <c r="O109" s="61"/>
      <c r="V109" s="63"/>
      <c r="W109" s="63"/>
      <c r="X109" s="63"/>
      <c r="Y109" s="63"/>
    </row>
    <row r="110" spans="1:25" ht="12.75" customHeight="1" x14ac:dyDescent="0.4">
      <c r="A110" s="3"/>
      <c r="B110" s="82"/>
      <c r="C110" s="61"/>
      <c r="D110" s="9"/>
      <c r="E110" s="9"/>
      <c r="F110" s="9"/>
      <c r="G110" s="61"/>
      <c r="H110" s="9"/>
      <c r="I110" s="67"/>
      <c r="J110" s="91" t="str">
        <f>IF(G113&gt;G114,F113,IF(G114&gt;G113,F114,""))</f>
        <v xml:space="preserve">MNU Karen Amiria &amp; Lani Pakieto </v>
      </c>
      <c r="K110" s="70">
        <v>3</v>
      </c>
      <c r="L110" s="9"/>
      <c r="M110" s="67"/>
      <c r="N110" s="9"/>
      <c r="O110" s="61"/>
      <c r="V110" s="63"/>
      <c r="W110" s="63"/>
      <c r="X110" s="63"/>
      <c r="Y110" s="63"/>
    </row>
    <row r="111" spans="1:25" ht="12.75" customHeight="1" x14ac:dyDescent="0.4">
      <c r="A111" s="3">
        <v>5</v>
      </c>
      <c r="B111" s="92" t="str">
        <f t="shared" ref="B111:B112" si="6">VLOOKUP(A111,X$68:Y$83,2,FALSE)</f>
        <v xml:space="preserve">MAN Tania Martin &amp; Sarah Ewe </v>
      </c>
      <c r="C111" s="70">
        <v>0</v>
      </c>
      <c r="D111" s="25"/>
      <c r="E111" s="9"/>
      <c r="F111" s="9"/>
      <c r="G111" s="61"/>
      <c r="H111" s="9"/>
      <c r="I111" s="67"/>
      <c r="J111" s="9"/>
      <c r="K111" s="61"/>
      <c r="L111" s="9"/>
      <c r="M111" s="67"/>
      <c r="N111" s="9"/>
      <c r="O111" s="61"/>
      <c r="V111" s="63"/>
      <c r="W111" s="63"/>
      <c r="X111" s="63"/>
      <c r="Y111" s="63"/>
    </row>
    <row r="112" spans="1:25" ht="12.75" customHeight="1" x14ac:dyDescent="0.4">
      <c r="A112" s="3">
        <v>12</v>
      </c>
      <c r="B112" s="89" t="str">
        <f t="shared" si="6"/>
        <v>SWA Michelle Macdonald &amp; Alicia Philburn</v>
      </c>
      <c r="C112" s="70">
        <v>2</v>
      </c>
      <c r="D112" s="9"/>
      <c r="E112" s="67"/>
      <c r="F112" s="9"/>
      <c r="G112" s="61"/>
      <c r="H112" s="9"/>
      <c r="I112" s="67"/>
      <c r="J112" s="9"/>
      <c r="K112" s="61"/>
      <c r="L112" s="9"/>
      <c r="M112" s="67"/>
      <c r="N112" s="9"/>
      <c r="O112" s="61"/>
      <c r="V112" s="63"/>
      <c r="W112" s="63"/>
      <c r="X112" s="63"/>
      <c r="Y112" s="63"/>
    </row>
    <row r="113" spans="1:25" ht="12.75" customHeight="1" x14ac:dyDescent="0.4">
      <c r="A113" s="3"/>
      <c r="B113" s="82"/>
      <c r="C113" s="61"/>
      <c r="D113" s="9"/>
      <c r="E113" s="25"/>
      <c r="F113" s="72" t="str">
        <f>IF(C111&gt;C112,B111,IF(C112&gt;C111,B112,""))</f>
        <v>SWA Michelle Macdonald &amp; Alicia Philburn</v>
      </c>
      <c r="G113" s="70">
        <v>1</v>
      </c>
      <c r="H113" s="25"/>
      <c r="I113" s="67"/>
      <c r="J113" s="9"/>
      <c r="K113" s="61"/>
      <c r="L113" s="9"/>
      <c r="M113" s="67"/>
      <c r="N113" s="9"/>
      <c r="O113" s="61"/>
      <c r="V113" s="63"/>
      <c r="W113" s="63"/>
      <c r="X113" s="63"/>
      <c r="Y113" s="63"/>
    </row>
    <row r="114" spans="1:25" ht="12.75" customHeight="1" x14ac:dyDescent="0.4">
      <c r="A114" s="3"/>
      <c r="B114" s="82"/>
      <c r="C114" s="61"/>
      <c r="D114" s="9"/>
      <c r="E114" s="67"/>
      <c r="F114" s="73" t="str">
        <f>IF(C115&gt;C116,B115,IF(C116&gt;C115,B116,""))</f>
        <v xml:space="preserve">MNU Karen Amiria &amp; Lani Pakieto </v>
      </c>
      <c r="G114" s="70">
        <v>2</v>
      </c>
      <c r="H114" s="9"/>
      <c r="I114" s="9"/>
      <c r="J114" s="9"/>
      <c r="K114" s="61"/>
      <c r="L114" s="9"/>
      <c r="M114" s="67"/>
      <c r="N114" s="9"/>
      <c r="O114" s="61"/>
      <c r="V114" s="63"/>
      <c r="W114" s="63"/>
      <c r="X114" s="63"/>
      <c r="Y114" s="63"/>
    </row>
    <row r="115" spans="1:25" ht="12.75" customHeight="1" x14ac:dyDescent="0.4">
      <c r="A115" s="3">
        <v>13</v>
      </c>
      <c r="B115" s="66" t="str">
        <f t="shared" ref="B115:B116" si="7">VLOOKUP(A115,X$68:Y$83,2,FALSE)</f>
        <v xml:space="preserve">MNU Karen Amiria &amp; Lani Pakieto </v>
      </c>
      <c r="C115" s="70">
        <v>1</v>
      </c>
      <c r="D115" s="25"/>
      <c r="E115" s="67"/>
      <c r="F115" s="9"/>
      <c r="G115" s="61"/>
      <c r="H115" s="9"/>
      <c r="I115" s="9"/>
      <c r="J115" s="9"/>
      <c r="K115" s="61"/>
      <c r="L115" s="9"/>
      <c r="M115" s="67"/>
      <c r="N115" s="125" t="s">
        <v>239</v>
      </c>
      <c r="O115" s="124"/>
      <c r="V115" s="63"/>
      <c r="W115" s="63"/>
      <c r="X115" s="63"/>
      <c r="Y115" s="63"/>
    </row>
    <row r="116" spans="1:25" ht="12.75" customHeight="1" x14ac:dyDescent="0.4">
      <c r="A116" s="3">
        <v>4</v>
      </c>
      <c r="B116" s="86" t="str">
        <f t="shared" si="7"/>
        <v>BYE1</v>
      </c>
      <c r="C116" s="70">
        <v>0</v>
      </c>
      <c r="D116" s="9"/>
      <c r="E116" s="9"/>
      <c r="F116" s="9"/>
      <c r="G116" s="61"/>
      <c r="H116" s="9"/>
      <c r="I116" s="9"/>
      <c r="J116" s="9"/>
      <c r="K116" s="61"/>
      <c r="L116" s="9"/>
      <c r="M116" s="67"/>
      <c r="N116" s="118"/>
      <c r="O116" s="118"/>
      <c r="V116" s="63"/>
      <c r="W116" s="63"/>
      <c r="X116" s="63"/>
      <c r="Y116" s="63"/>
    </row>
    <row r="117" spans="1:25" ht="12.75" customHeight="1" x14ac:dyDescent="0.4">
      <c r="A117" s="3"/>
      <c r="B117" s="82"/>
      <c r="C117" s="61"/>
      <c r="D117" s="9"/>
      <c r="E117" s="9"/>
      <c r="F117" s="61"/>
      <c r="G117" s="61"/>
      <c r="H117" s="9"/>
      <c r="I117" s="9"/>
      <c r="J117" s="61"/>
      <c r="K117" s="61"/>
      <c r="L117" s="9"/>
      <c r="M117" s="25"/>
      <c r="N117" s="90" t="str">
        <f>IF(K109&gt;K110,J109,IF(K110&gt;K109,J110,""))</f>
        <v xml:space="preserve">MNU Karen Amiria &amp; Lani Pakieto </v>
      </c>
      <c r="O117" s="70">
        <v>3</v>
      </c>
      <c r="V117" s="63"/>
      <c r="W117" s="63"/>
      <c r="X117" s="63"/>
      <c r="Y117" s="63"/>
    </row>
    <row r="118" spans="1:25" ht="12.75" customHeight="1" x14ac:dyDescent="0.4">
      <c r="A118" s="3"/>
      <c r="B118" s="82"/>
      <c r="C118" s="61"/>
      <c r="D118" s="9"/>
      <c r="E118" s="9"/>
      <c r="F118" s="9"/>
      <c r="G118" s="61"/>
      <c r="H118" s="9"/>
      <c r="I118" s="9"/>
      <c r="J118" s="9"/>
      <c r="K118" s="61"/>
      <c r="L118" s="9"/>
      <c r="M118" s="67"/>
      <c r="N118" s="91" t="str">
        <f>IF(K125&gt;K126,J125,IF(K126&gt;K125,J126,""))</f>
        <v xml:space="preserve">PAT Robyn Harris &amp; Allayne Greenbury </v>
      </c>
      <c r="O118" s="70">
        <v>1</v>
      </c>
      <c r="V118" s="63"/>
      <c r="W118" s="63"/>
      <c r="X118" s="63"/>
      <c r="Y118" s="63"/>
    </row>
    <row r="119" spans="1:25" ht="12.75" customHeight="1" x14ac:dyDescent="0.4">
      <c r="A119" s="3">
        <v>3</v>
      </c>
      <c r="B119" s="78" t="str">
        <f t="shared" ref="B119:B120" si="8">VLOOKUP(A119,X$68:Y$83,2,FALSE)</f>
        <v>BYE4</v>
      </c>
      <c r="C119" s="70">
        <v>0</v>
      </c>
      <c r="D119" s="25"/>
      <c r="E119" s="9"/>
      <c r="F119" s="9"/>
      <c r="G119" s="61"/>
      <c r="H119" s="9"/>
      <c r="I119" s="9"/>
      <c r="J119" s="9"/>
      <c r="K119" s="61"/>
      <c r="L119" s="9"/>
      <c r="M119" s="67"/>
      <c r="N119" s="61" t="s">
        <v>221</v>
      </c>
      <c r="O119" s="61"/>
      <c r="V119" s="63"/>
      <c r="W119" s="63"/>
      <c r="X119" s="63"/>
      <c r="Y119" s="63"/>
    </row>
    <row r="120" spans="1:25" ht="12.75" customHeight="1" x14ac:dyDescent="0.4">
      <c r="A120" s="3">
        <v>14</v>
      </c>
      <c r="B120" s="89" t="str">
        <f t="shared" si="8"/>
        <v>PAT Addison &amp; Terri Argus</v>
      </c>
      <c r="C120" s="70">
        <v>1</v>
      </c>
      <c r="D120" s="9"/>
      <c r="E120" s="67"/>
      <c r="F120" s="9"/>
      <c r="G120" s="61"/>
      <c r="H120" s="9"/>
      <c r="I120" s="9"/>
      <c r="J120" s="9"/>
      <c r="K120" s="61"/>
      <c r="L120" s="9"/>
      <c r="M120" s="67"/>
      <c r="N120" s="9"/>
      <c r="O120" s="61"/>
      <c r="V120" s="63"/>
      <c r="W120" s="63"/>
      <c r="X120" s="63"/>
      <c r="Y120" s="63"/>
    </row>
    <row r="121" spans="1:25" ht="12.75" customHeight="1" x14ac:dyDescent="0.4">
      <c r="A121" s="3"/>
      <c r="B121" s="82"/>
      <c r="C121" s="61"/>
      <c r="D121" s="9"/>
      <c r="E121" s="25"/>
      <c r="F121" s="90" t="str">
        <f>IF(C119&gt;C120,B119,IF(C120&gt;C119,B120,""))</f>
        <v>PAT Addison &amp; Terri Argus</v>
      </c>
      <c r="G121" s="70">
        <v>1</v>
      </c>
      <c r="H121" s="25"/>
      <c r="I121" s="9"/>
      <c r="J121" s="9"/>
      <c r="K121" s="61"/>
      <c r="L121" s="9"/>
      <c r="M121" s="67"/>
      <c r="N121" s="61"/>
      <c r="O121" s="61"/>
      <c r="V121" s="63"/>
      <c r="W121" s="63"/>
      <c r="X121" s="63"/>
      <c r="Y121" s="63"/>
    </row>
    <row r="122" spans="1:25" ht="12.75" customHeight="1" x14ac:dyDescent="0.4">
      <c r="A122" s="3"/>
      <c r="B122" s="82"/>
      <c r="C122" s="61"/>
      <c r="D122" s="9"/>
      <c r="E122" s="67"/>
      <c r="F122" s="91" t="str">
        <f>IF(C123&gt;C124,B123,IF(C124&gt;C123,B124,""))</f>
        <v>MAN Josie Tahana &amp; Sue Veu</v>
      </c>
      <c r="G122" s="70">
        <v>2</v>
      </c>
      <c r="H122" s="9"/>
      <c r="I122" s="67"/>
      <c r="J122" s="9"/>
      <c r="K122" s="61"/>
      <c r="L122" s="9"/>
      <c r="M122" s="67"/>
      <c r="N122" s="9"/>
      <c r="O122" s="61"/>
      <c r="V122" s="63"/>
      <c r="W122" s="63"/>
      <c r="X122" s="63"/>
      <c r="Y122" s="63"/>
    </row>
    <row r="123" spans="1:25" ht="12.75" customHeight="1" x14ac:dyDescent="0.4">
      <c r="A123" s="3">
        <v>11</v>
      </c>
      <c r="B123" s="66" t="str">
        <f t="shared" ref="B123:B124" si="9">VLOOKUP(A123,X$68:Y$83,2,FALSE)</f>
        <v>MAN Josie Tahana &amp; Sue Veu</v>
      </c>
      <c r="C123" s="70">
        <v>2</v>
      </c>
      <c r="D123" s="25"/>
      <c r="E123" s="67"/>
      <c r="F123" s="9"/>
      <c r="G123" s="61"/>
      <c r="H123" s="9"/>
      <c r="I123" s="67"/>
      <c r="J123" s="9"/>
      <c r="K123" s="61"/>
      <c r="L123" s="9"/>
      <c r="M123" s="67"/>
      <c r="N123" s="9"/>
      <c r="O123" s="61"/>
      <c r="V123" s="63"/>
      <c r="W123" s="63"/>
      <c r="X123" s="63"/>
      <c r="Y123" s="63"/>
    </row>
    <row r="124" spans="1:25" ht="12.75" customHeight="1" x14ac:dyDescent="0.4">
      <c r="A124" s="3">
        <v>6</v>
      </c>
      <c r="B124" s="69" t="str">
        <f t="shared" si="9"/>
        <v xml:space="preserve">HOR Julieanne Boyce &amp; Robyn Quinn </v>
      </c>
      <c r="C124" s="70">
        <v>0</v>
      </c>
      <c r="D124" s="9"/>
      <c r="E124" s="9"/>
      <c r="F124" s="9"/>
      <c r="G124" s="61"/>
      <c r="H124" s="9"/>
      <c r="I124" s="67"/>
      <c r="J124" s="9"/>
      <c r="K124" s="61"/>
      <c r="L124" s="9"/>
      <c r="M124" s="67"/>
      <c r="N124" s="9"/>
      <c r="O124" s="61"/>
      <c r="V124" s="63"/>
      <c r="W124" s="63"/>
      <c r="X124" s="63"/>
      <c r="Y124" s="63"/>
    </row>
    <row r="125" spans="1:25" ht="12.75" customHeight="1" x14ac:dyDescent="0.4">
      <c r="A125" s="3"/>
      <c r="B125" s="82"/>
      <c r="C125" s="61"/>
      <c r="D125" s="9"/>
      <c r="E125" s="9"/>
      <c r="F125" s="9"/>
      <c r="G125" s="61"/>
      <c r="H125" s="9"/>
      <c r="I125" s="25"/>
      <c r="J125" s="72" t="str">
        <f>IF(G121&gt;G122,F121,IF(G122&gt;G121,F122,""))</f>
        <v>MAN Josie Tahana &amp; Sue Veu</v>
      </c>
      <c r="K125" s="70">
        <v>0</v>
      </c>
      <c r="L125" s="25"/>
      <c r="M125" s="67"/>
      <c r="N125" s="9"/>
      <c r="O125" s="61"/>
      <c r="V125" s="63"/>
      <c r="W125" s="63"/>
      <c r="X125" s="63"/>
      <c r="Y125" s="63"/>
    </row>
    <row r="126" spans="1:25" ht="12.75" customHeight="1" x14ac:dyDescent="0.4">
      <c r="A126" s="3"/>
      <c r="B126" s="82"/>
      <c r="C126" s="61"/>
      <c r="D126" s="9"/>
      <c r="E126" s="9"/>
      <c r="F126" s="9"/>
      <c r="G126" s="61"/>
      <c r="H126" s="9"/>
      <c r="I126" s="67"/>
      <c r="J126" s="73" t="str">
        <f>IF(G129&gt;G130,F129,IF(G130&gt;G129,F130,""))</f>
        <v xml:space="preserve">PAT Robyn Harris &amp; Allayne Greenbury </v>
      </c>
      <c r="K126" s="70">
        <v>3</v>
      </c>
      <c r="L126" s="9"/>
      <c r="M126" s="9"/>
      <c r="N126" s="9"/>
      <c r="O126" s="61"/>
      <c r="V126" s="63"/>
      <c r="W126" s="63"/>
      <c r="X126" s="63"/>
      <c r="Y126" s="63"/>
    </row>
    <row r="127" spans="1:25" ht="12.75" customHeight="1" x14ac:dyDescent="0.4">
      <c r="A127" s="3">
        <v>7</v>
      </c>
      <c r="B127" s="92" t="str">
        <f t="shared" ref="B127:B128" si="10">VLOOKUP(A127,X$68:Y$83,2,FALSE)</f>
        <v>NPL Sharon Crook &amp; Christine Berben-Carmine</v>
      </c>
      <c r="C127" s="70">
        <v>1</v>
      </c>
      <c r="D127" s="25"/>
      <c r="E127" s="9"/>
      <c r="F127" s="9"/>
      <c r="G127" s="61"/>
      <c r="H127" s="9"/>
      <c r="I127" s="67"/>
      <c r="J127" s="61" t="s">
        <v>222</v>
      </c>
      <c r="K127" s="61"/>
      <c r="L127" s="9"/>
      <c r="M127" s="9"/>
      <c r="N127" s="9"/>
      <c r="O127" s="61"/>
      <c r="V127" s="63"/>
      <c r="W127" s="63"/>
      <c r="X127" s="63"/>
      <c r="Y127" s="63"/>
    </row>
    <row r="128" spans="1:25" ht="12.75" customHeight="1" x14ac:dyDescent="0.4">
      <c r="A128" s="3">
        <v>10</v>
      </c>
      <c r="B128" s="89" t="str">
        <f t="shared" si="10"/>
        <v xml:space="preserve">OTA Tina Bartlett &amp; Natasha Taufalele </v>
      </c>
      <c r="C128" s="70">
        <v>2</v>
      </c>
      <c r="D128" s="9"/>
      <c r="E128" s="67"/>
      <c r="F128" s="9"/>
      <c r="G128" s="61"/>
      <c r="H128" s="9"/>
      <c r="I128" s="67"/>
      <c r="J128" s="9"/>
      <c r="K128" s="61"/>
      <c r="L128" s="9"/>
      <c r="M128" s="9"/>
      <c r="N128" s="9"/>
      <c r="O128" s="61"/>
      <c r="V128" s="63"/>
      <c r="W128" s="63"/>
      <c r="X128" s="63"/>
      <c r="Y128" s="63"/>
    </row>
    <row r="129" spans="1:25" ht="12.75" customHeight="1" x14ac:dyDescent="0.4">
      <c r="A129" s="3"/>
      <c r="B129" s="82"/>
      <c r="C129" s="61"/>
      <c r="D129" s="9"/>
      <c r="E129" s="25"/>
      <c r="F129" s="72" t="str">
        <f>IF(C127&gt;C128,B127,IF(C128&gt;C127,B128,""))</f>
        <v xml:space="preserve">OTA Tina Bartlett &amp; Natasha Taufalele </v>
      </c>
      <c r="G129" s="70">
        <v>1</v>
      </c>
      <c r="H129" s="25"/>
      <c r="I129" s="67"/>
      <c r="J129" s="9"/>
      <c r="K129" s="61"/>
      <c r="L129" s="9"/>
      <c r="M129" s="9"/>
      <c r="N129" s="9"/>
      <c r="O129" s="61"/>
      <c r="V129" s="63"/>
      <c r="W129" s="63"/>
      <c r="X129" s="63"/>
      <c r="Y129" s="63"/>
    </row>
    <row r="130" spans="1:25" ht="12.75" customHeight="1" x14ac:dyDescent="0.4">
      <c r="A130" s="3"/>
      <c r="B130" s="82"/>
      <c r="C130" s="61"/>
      <c r="D130" s="9"/>
      <c r="E130" s="67"/>
      <c r="F130" s="73" t="str">
        <f>IF(C131&gt;C132,B131,IF(C132&gt;C131,B132,""))</f>
        <v xml:space="preserve">PAT Robyn Harris &amp; Allayne Greenbury </v>
      </c>
      <c r="G130" s="70">
        <v>2</v>
      </c>
      <c r="H130" s="9"/>
      <c r="I130" s="9"/>
      <c r="J130" s="9"/>
      <c r="K130" s="61"/>
      <c r="L130" s="9"/>
      <c r="M130" s="9"/>
      <c r="N130" s="9"/>
      <c r="O130" s="61"/>
      <c r="V130" s="63"/>
      <c r="W130" s="63"/>
      <c r="X130" s="63"/>
      <c r="Y130" s="63"/>
    </row>
    <row r="131" spans="1:25" ht="12.75" customHeight="1" x14ac:dyDescent="0.4">
      <c r="A131" s="3">
        <v>15</v>
      </c>
      <c r="B131" s="66" t="str">
        <f t="shared" ref="B131:B132" si="11">VLOOKUP(A131,X$68:Y$83,2,FALSE)</f>
        <v xml:space="preserve">PAT Robyn Harris &amp; Allayne Greenbury </v>
      </c>
      <c r="C131" s="70">
        <v>1</v>
      </c>
      <c r="D131" s="25"/>
      <c r="E131" s="67"/>
      <c r="F131" s="61" t="s">
        <v>223</v>
      </c>
      <c r="G131" s="61"/>
      <c r="H131" s="9"/>
      <c r="I131" s="9"/>
      <c r="J131" s="9"/>
      <c r="K131" s="61"/>
      <c r="L131" s="9"/>
      <c r="M131" s="9"/>
      <c r="N131" s="9"/>
      <c r="O131" s="61"/>
      <c r="V131" s="63"/>
      <c r="W131" s="63"/>
      <c r="X131" s="63"/>
      <c r="Y131" s="63"/>
    </row>
    <row r="132" spans="1:25" ht="12.75" customHeight="1" x14ac:dyDescent="0.4">
      <c r="A132" s="3">
        <v>2</v>
      </c>
      <c r="B132" s="86" t="e">
        <f t="shared" si="11"/>
        <v>#N/A</v>
      </c>
      <c r="C132" s="70">
        <v>0</v>
      </c>
      <c r="D132" s="9"/>
      <c r="E132" s="9"/>
      <c r="F132" s="9"/>
      <c r="G132" s="61"/>
      <c r="H132" s="9"/>
      <c r="I132" s="9"/>
      <c r="J132" s="9"/>
      <c r="K132" s="61"/>
      <c r="L132" s="9"/>
      <c r="M132" s="9"/>
      <c r="N132" s="9"/>
      <c r="O132" s="61"/>
      <c r="V132" s="63"/>
      <c r="W132" s="63"/>
      <c r="X132" s="63"/>
      <c r="Y132" s="63"/>
    </row>
    <row r="133" spans="1:25" ht="12.75" customHeight="1" x14ac:dyDescent="0.35">
      <c r="B133" s="76"/>
      <c r="V133" s="63"/>
      <c r="W133" s="63"/>
      <c r="X133" s="63"/>
      <c r="Y133" s="63"/>
    </row>
    <row r="134" spans="1:25" ht="12.75" customHeight="1" x14ac:dyDescent="0.35">
      <c r="B134" s="76"/>
      <c r="V134" s="63"/>
      <c r="W134" s="63"/>
      <c r="X134" s="63"/>
      <c r="Y134" s="63"/>
    </row>
    <row r="135" spans="1:25" ht="12.75" customHeight="1" x14ac:dyDescent="0.35">
      <c r="B135" s="76"/>
      <c r="V135" s="63"/>
      <c r="W135" s="63"/>
      <c r="X135" s="63"/>
      <c r="Y135" s="63"/>
    </row>
    <row r="136" spans="1:25" ht="12.75" customHeight="1" x14ac:dyDescent="0.35">
      <c r="B136" s="76"/>
      <c r="V136" s="63"/>
      <c r="W136" s="63"/>
      <c r="X136" s="63"/>
      <c r="Y136" s="63"/>
    </row>
    <row r="137" spans="1:25" ht="12.75" customHeight="1" x14ac:dyDescent="0.35">
      <c r="B137" s="76"/>
      <c r="V137" s="63"/>
      <c r="W137" s="63"/>
      <c r="X137" s="63"/>
      <c r="Y137" s="63"/>
    </row>
    <row r="138" spans="1:25" ht="12.75" customHeight="1" x14ac:dyDescent="0.35">
      <c r="B138" s="76"/>
      <c r="V138" s="63"/>
      <c r="W138" s="63"/>
      <c r="X138" s="63"/>
      <c r="Y138" s="63"/>
    </row>
    <row r="139" spans="1:25" ht="12.75" customHeight="1" x14ac:dyDescent="0.35">
      <c r="B139" s="76"/>
      <c r="V139" s="63"/>
      <c r="W139" s="63"/>
      <c r="X139" s="63"/>
      <c r="Y139" s="63"/>
    </row>
    <row r="140" spans="1:25" ht="12.75" customHeight="1" x14ac:dyDescent="0.35">
      <c r="B140" s="76"/>
      <c r="V140" s="63"/>
      <c r="W140" s="63"/>
      <c r="X140" s="63"/>
      <c r="Y140" s="63"/>
    </row>
    <row r="141" spans="1:25" ht="12.75" customHeight="1" x14ac:dyDescent="0.35">
      <c r="B141" s="76"/>
      <c r="V141" s="63"/>
      <c r="W141" s="63"/>
      <c r="X141" s="63"/>
      <c r="Y141" s="63"/>
    </row>
    <row r="142" spans="1:25" ht="12.75" customHeight="1" x14ac:dyDescent="0.35">
      <c r="B142" s="76"/>
      <c r="V142" s="63"/>
      <c r="W142" s="63"/>
      <c r="X142" s="63"/>
      <c r="Y142" s="63"/>
    </row>
    <row r="143" spans="1:25" ht="12.75" customHeight="1" x14ac:dyDescent="0.35">
      <c r="B143" s="76"/>
      <c r="V143" s="63"/>
      <c r="W143" s="63"/>
      <c r="X143" s="63"/>
      <c r="Y143" s="63"/>
    </row>
    <row r="144" spans="1:25" ht="12.75" customHeight="1" x14ac:dyDescent="0.35">
      <c r="B144" s="76"/>
      <c r="V144" s="63"/>
      <c r="W144" s="63"/>
      <c r="X144" s="63"/>
      <c r="Y144" s="63"/>
    </row>
    <row r="145" spans="2:25" ht="12.75" customHeight="1" x14ac:dyDescent="0.35">
      <c r="B145" s="76"/>
      <c r="V145" s="63"/>
      <c r="W145" s="63"/>
      <c r="X145" s="63"/>
      <c r="Y145" s="63"/>
    </row>
    <row r="146" spans="2:25" ht="12.75" customHeight="1" x14ac:dyDescent="0.35">
      <c r="B146" s="76"/>
      <c r="V146" s="63"/>
      <c r="W146" s="63"/>
      <c r="X146" s="63"/>
      <c r="Y146" s="63"/>
    </row>
    <row r="147" spans="2:25" ht="12.75" customHeight="1" x14ac:dyDescent="0.35">
      <c r="B147" s="76"/>
      <c r="V147" s="63"/>
      <c r="W147" s="63"/>
      <c r="X147" s="63"/>
      <c r="Y147" s="63"/>
    </row>
    <row r="148" spans="2:25" ht="12.75" customHeight="1" x14ac:dyDescent="0.35">
      <c r="B148" s="76"/>
      <c r="V148" s="63"/>
      <c r="W148" s="63"/>
      <c r="X148" s="63"/>
      <c r="Y148" s="63"/>
    </row>
    <row r="149" spans="2:25" ht="12.75" customHeight="1" x14ac:dyDescent="0.35">
      <c r="B149" s="76"/>
      <c r="V149" s="63"/>
      <c r="W149" s="63"/>
      <c r="X149" s="63"/>
      <c r="Y149" s="63"/>
    </row>
    <row r="150" spans="2:25" ht="12.75" customHeight="1" x14ac:dyDescent="0.35">
      <c r="B150" s="76"/>
      <c r="V150" s="63"/>
      <c r="W150" s="63"/>
      <c r="X150" s="63"/>
      <c r="Y150" s="63"/>
    </row>
    <row r="151" spans="2:25" ht="12.75" customHeight="1" x14ac:dyDescent="0.35">
      <c r="B151" s="76"/>
      <c r="V151" s="63"/>
      <c r="W151" s="63"/>
      <c r="X151" s="63"/>
      <c r="Y151" s="63"/>
    </row>
    <row r="152" spans="2:25" ht="12.75" customHeight="1" x14ac:dyDescent="0.35">
      <c r="B152" s="76"/>
      <c r="V152" s="63"/>
      <c r="W152" s="63"/>
      <c r="X152" s="63"/>
      <c r="Y152" s="63"/>
    </row>
    <row r="153" spans="2:25" ht="12.75" customHeight="1" x14ac:dyDescent="0.35">
      <c r="B153" s="76"/>
      <c r="V153" s="63"/>
      <c r="W153" s="63"/>
      <c r="X153" s="63"/>
      <c r="Y153" s="63"/>
    </row>
    <row r="154" spans="2:25" ht="12.75" customHeight="1" x14ac:dyDescent="0.35">
      <c r="B154" s="76"/>
      <c r="V154" s="63"/>
      <c r="W154" s="63"/>
      <c r="X154" s="63"/>
      <c r="Y154" s="63"/>
    </row>
    <row r="155" spans="2:25" ht="12.75" customHeight="1" x14ac:dyDescent="0.35">
      <c r="B155" s="76"/>
      <c r="V155" s="63"/>
      <c r="W155" s="63"/>
      <c r="X155" s="63"/>
      <c r="Y155" s="63"/>
    </row>
    <row r="156" spans="2:25" ht="12.75" customHeight="1" x14ac:dyDescent="0.35">
      <c r="B156" s="76"/>
      <c r="V156" s="63"/>
      <c r="W156" s="63"/>
      <c r="X156" s="63"/>
      <c r="Y156" s="63"/>
    </row>
    <row r="157" spans="2:25" ht="12.75" customHeight="1" x14ac:dyDescent="0.35">
      <c r="B157" s="76"/>
      <c r="V157" s="63"/>
      <c r="W157" s="63"/>
      <c r="X157" s="63"/>
      <c r="Y157" s="63"/>
    </row>
    <row r="158" spans="2:25" ht="12.75" customHeight="1" x14ac:dyDescent="0.35">
      <c r="B158" s="76"/>
      <c r="V158" s="63"/>
      <c r="W158" s="63"/>
      <c r="X158" s="63"/>
      <c r="Y158" s="63"/>
    </row>
    <row r="159" spans="2:25" ht="12.75" customHeight="1" x14ac:dyDescent="0.35">
      <c r="B159" s="76"/>
      <c r="V159" s="63"/>
      <c r="W159" s="63"/>
      <c r="X159" s="63"/>
      <c r="Y159" s="63"/>
    </row>
    <row r="160" spans="2:25" ht="12.75" customHeight="1" x14ac:dyDescent="0.35">
      <c r="B160" s="76"/>
      <c r="V160" s="63"/>
      <c r="W160" s="63"/>
      <c r="X160" s="63"/>
      <c r="Y160" s="63"/>
    </row>
    <row r="161" spans="2:25" ht="12.75" customHeight="1" x14ac:dyDescent="0.35">
      <c r="B161" s="76"/>
      <c r="V161" s="63"/>
      <c r="W161" s="63"/>
      <c r="X161" s="63"/>
      <c r="Y161" s="63"/>
    </row>
    <row r="162" spans="2:25" ht="12.75" customHeight="1" x14ac:dyDescent="0.35">
      <c r="B162" s="76"/>
      <c r="V162" s="63"/>
      <c r="W162" s="63"/>
      <c r="X162" s="63"/>
      <c r="Y162" s="63"/>
    </row>
    <row r="163" spans="2:25" ht="12.75" customHeight="1" x14ac:dyDescent="0.35">
      <c r="B163" s="76"/>
      <c r="V163" s="63"/>
      <c r="W163" s="63"/>
      <c r="X163" s="63"/>
      <c r="Y163" s="63"/>
    </row>
    <row r="164" spans="2:25" ht="12.75" customHeight="1" x14ac:dyDescent="0.35">
      <c r="B164" s="76"/>
      <c r="V164" s="63"/>
      <c r="W164" s="63"/>
      <c r="X164" s="63"/>
      <c r="Y164" s="63"/>
    </row>
    <row r="165" spans="2:25" ht="12.75" customHeight="1" x14ac:dyDescent="0.35">
      <c r="B165" s="76"/>
      <c r="V165" s="63"/>
      <c r="W165" s="63"/>
      <c r="X165" s="63"/>
      <c r="Y165" s="63"/>
    </row>
    <row r="166" spans="2:25" ht="12.75" customHeight="1" x14ac:dyDescent="0.35">
      <c r="B166" s="76"/>
      <c r="V166" s="63"/>
      <c r="W166" s="63"/>
      <c r="X166" s="63"/>
      <c r="Y166" s="63"/>
    </row>
    <row r="167" spans="2:25" ht="12.75" customHeight="1" x14ac:dyDescent="0.35">
      <c r="B167" s="76"/>
      <c r="V167" s="63"/>
      <c r="W167" s="63"/>
      <c r="X167" s="63"/>
      <c r="Y167" s="63"/>
    </row>
    <row r="168" spans="2:25" ht="12.75" customHeight="1" x14ac:dyDescent="0.35">
      <c r="B168" s="76"/>
      <c r="V168" s="63"/>
      <c r="W168" s="63"/>
      <c r="X168" s="63"/>
      <c r="Y168" s="63"/>
    </row>
    <row r="169" spans="2:25" ht="12.75" customHeight="1" x14ac:dyDescent="0.35">
      <c r="B169" s="76"/>
      <c r="V169" s="63"/>
      <c r="W169" s="63"/>
      <c r="X169" s="63"/>
      <c r="Y169" s="63"/>
    </row>
    <row r="170" spans="2:25" ht="12.75" customHeight="1" x14ac:dyDescent="0.35">
      <c r="B170" s="76"/>
      <c r="V170" s="63"/>
      <c r="W170" s="63"/>
      <c r="X170" s="63"/>
      <c r="Y170" s="63"/>
    </row>
    <row r="171" spans="2:25" ht="12.75" customHeight="1" x14ac:dyDescent="0.35">
      <c r="B171" s="76"/>
      <c r="V171" s="63"/>
      <c r="W171" s="63"/>
      <c r="X171" s="63"/>
      <c r="Y171" s="63"/>
    </row>
    <row r="172" spans="2:25" ht="12.75" customHeight="1" x14ac:dyDescent="0.35">
      <c r="B172" s="76"/>
      <c r="V172" s="63"/>
      <c r="W172" s="63"/>
      <c r="X172" s="63"/>
      <c r="Y172" s="63"/>
    </row>
    <row r="173" spans="2:25" ht="12.75" customHeight="1" x14ac:dyDescent="0.35">
      <c r="B173" s="76"/>
      <c r="V173" s="63"/>
      <c r="W173" s="63"/>
      <c r="X173" s="63"/>
      <c r="Y173" s="63"/>
    </row>
    <row r="174" spans="2:25" ht="12.75" customHeight="1" x14ac:dyDescent="0.35">
      <c r="B174" s="76"/>
      <c r="V174" s="63"/>
      <c r="W174" s="63"/>
      <c r="X174" s="63"/>
      <c r="Y174" s="63"/>
    </row>
    <row r="175" spans="2:25" ht="12.75" customHeight="1" x14ac:dyDescent="0.35">
      <c r="B175" s="76"/>
      <c r="V175" s="63"/>
      <c r="W175" s="63"/>
      <c r="X175" s="63"/>
      <c r="Y175" s="63"/>
    </row>
    <row r="176" spans="2:25" ht="12.75" customHeight="1" x14ac:dyDescent="0.35">
      <c r="B176" s="76"/>
      <c r="V176" s="63"/>
      <c r="W176" s="63"/>
      <c r="X176" s="63"/>
      <c r="Y176" s="63"/>
    </row>
    <row r="177" spans="2:25" ht="12.75" customHeight="1" x14ac:dyDescent="0.35">
      <c r="B177" s="76"/>
      <c r="V177" s="63"/>
      <c r="W177" s="63"/>
      <c r="X177" s="63"/>
      <c r="Y177" s="63"/>
    </row>
    <row r="178" spans="2:25" ht="12.75" customHeight="1" x14ac:dyDescent="0.35">
      <c r="B178" s="76"/>
      <c r="V178" s="63"/>
      <c r="W178" s="63"/>
      <c r="X178" s="63"/>
      <c r="Y178" s="63"/>
    </row>
    <row r="179" spans="2:25" ht="12.75" customHeight="1" x14ac:dyDescent="0.35">
      <c r="B179" s="76"/>
      <c r="V179" s="63"/>
      <c r="W179" s="63"/>
      <c r="X179" s="63"/>
      <c r="Y179" s="63"/>
    </row>
    <row r="180" spans="2:25" ht="12.75" customHeight="1" x14ac:dyDescent="0.35">
      <c r="B180" s="76"/>
      <c r="V180" s="63"/>
      <c r="W180" s="63"/>
      <c r="X180" s="63"/>
      <c r="Y180" s="63"/>
    </row>
    <row r="181" spans="2:25" ht="12.75" customHeight="1" x14ac:dyDescent="0.35">
      <c r="B181" s="76"/>
      <c r="V181" s="63"/>
      <c r="W181" s="63"/>
      <c r="X181" s="63"/>
      <c r="Y181" s="63"/>
    </row>
    <row r="182" spans="2:25" ht="12.75" customHeight="1" x14ac:dyDescent="0.35">
      <c r="B182" s="76"/>
      <c r="V182" s="63"/>
      <c r="W182" s="63"/>
      <c r="X182" s="63"/>
      <c r="Y182" s="63"/>
    </row>
    <row r="183" spans="2:25" ht="12.75" customHeight="1" x14ac:dyDescent="0.35">
      <c r="B183" s="76"/>
      <c r="V183" s="63"/>
      <c r="W183" s="63"/>
      <c r="X183" s="63"/>
      <c r="Y183" s="63"/>
    </row>
    <row r="184" spans="2:25" ht="12.75" customHeight="1" x14ac:dyDescent="0.35">
      <c r="B184" s="76"/>
      <c r="V184" s="63"/>
      <c r="W184" s="63"/>
      <c r="X184" s="63"/>
      <c r="Y184" s="63"/>
    </row>
    <row r="185" spans="2:25" ht="12.75" customHeight="1" x14ac:dyDescent="0.35">
      <c r="B185" s="76"/>
      <c r="V185" s="63"/>
      <c r="W185" s="63"/>
      <c r="X185" s="63"/>
      <c r="Y185" s="63"/>
    </row>
    <row r="186" spans="2:25" ht="12.75" customHeight="1" x14ac:dyDescent="0.35">
      <c r="B186" s="76"/>
      <c r="V186" s="63"/>
      <c r="W186" s="63"/>
      <c r="X186" s="63"/>
      <c r="Y186" s="63"/>
    </row>
    <row r="187" spans="2:25" ht="12.75" customHeight="1" x14ac:dyDescent="0.35">
      <c r="B187" s="76"/>
      <c r="V187" s="63"/>
      <c r="W187" s="63"/>
      <c r="X187" s="63"/>
      <c r="Y187" s="63"/>
    </row>
    <row r="188" spans="2:25" ht="12.75" customHeight="1" x14ac:dyDescent="0.35">
      <c r="B188" s="76"/>
      <c r="V188" s="63"/>
      <c r="W188" s="63"/>
      <c r="X188" s="63"/>
      <c r="Y188" s="63"/>
    </row>
    <row r="189" spans="2:25" ht="12.75" customHeight="1" x14ac:dyDescent="0.35">
      <c r="B189" s="76"/>
      <c r="V189" s="63"/>
      <c r="W189" s="63"/>
      <c r="X189" s="63"/>
      <c r="Y189" s="63"/>
    </row>
    <row r="190" spans="2:25" ht="12.75" customHeight="1" x14ac:dyDescent="0.35">
      <c r="B190" s="76"/>
      <c r="V190" s="63"/>
      <c r="W190" s="63"/>
      <c r="X190" s="63"/>
      <c r="Y190" s="63"/>
    </row>
    <row r="191" spans="2:25" ht="12.75" customHeight="1" x14ac:dyDescent="0.35">
      <c r="B191" s="76"/>
      <c r="V191" s="63"/>
      <c r="W191" s="63"/>
      <c r="X191" s="63"/>
      <c r="Y191" s="63"/>
    </row>
    <row r="192" spans="2:25" ht="12.75" customHeight="1" x14ac:dyDescent="0.35">
      <c r="B192" s="76"/>
      <c r="V192" s="63"/>
      <c r="W192" s="63"/>
      <c r="X192" s="63"/>
      <c r="Y192" s="63"/>
    </row>
    <row r="193" spans="2:25" ht="12.75" customHeight="1" x14ac:dyDescent="0.35">
      <c r="B193" s="76"/>
      <c r="V193" s="63"/>
      <c r="W193" s="63"/>
      <c r="X193" s="63"/>
      <c r="Y193" s="63"/>
    </row>
    <row r="194" spans="2:25" ht="12.75" customHeight="1" x14ac:dyDescent="0.35">
      <c r="B194" s="76"/>
      <c r="V194" s="63"/>
      <c r="W194" s="63"/>
      <c r="X194" s="63"/>
      <c r="Y194" s="63"/>
    </row>
    <row r="195" spans="2:25" ht="12.75" customHeight="1" x14ac:dyDescent="0.35">
      <c r="B195" s="76"/>
      <c r="V195" s="63"/>
      <c r="W195" s="63"/>
      <c r="X195" s="63"/>
      <c r="Y195" s="63"/>
    </row>
    <row r="196" spans="2:25" ht="12.75" customHeight="1" x14ac:dyDescent="0.35">
      <c r="B196" s="76"/>
      <c r="V196" s="63"/>
      <c r="W196" s="63"/>
      <c r="X196" s="63"/>
      <c r="Y196" s="63"/>
    </row>
    <row r="197" spans="2:25" ht="12.75" customHeight="1" x14ac:dyDescent="0.35">
      <c r="B197" s="76"/>
      <c r="V197" s="63"/>
      <c r="W197" s="63"/>
      <c r="X197" s="63"/>
      <c r="Y197" s="63"/>
    </row>
    <row r="198" spans="2:25" ht="12.75" customHeight="1" x14ac:dyDescent="0.35">
      <c r="B198" s="76"/>
      <c r="V198" s="63"/>
      <c r="W198" s="63"/>
      <c r="X198" s="63"/>
      <c r="Y198" s="63"/>
    </row>
    <row r="199" spans="2:25" ht="12.75" customHeight="1" x14ac:dyDescent="0.35">
      <c r="B199" s="76"/>
      <c r="V199" s="63"/>
      <c r="W199" s="63"/>
      <c r="X199" s="63"/>
      <c r="Y199" s="63"/>
    </row>
    <row r="200" spans="2:25" ht="12.75" customHeight="1" x14ac:dyDescent="0.35">
      <c r="B200" s="76"/>
      <c r="V200" s="63"/>
      <c r="W200" s="63"/>
      <c r="X200" s="63"/>
      <c r="Y200" s="63"/>
    </row>
    <row r="201" spans="2:25" ht="12.75" customHeight="1" x14ac:dyDescent="0.35">
      <c r="B201" s="76"/>
      <c r="V201" s="63"/>
      <c r="W201" s="63"/>
      <c r="X201" s="63"/>
      <c r="Y201" s="63"/>
    </row>
    <row r="202" spans="2:25" ht="12.75" customHeight="1" x14ac:dyDescent="0.35">
      <c r="B202" s="76"/>
      <c r="V202" s="63"/>
      <c r="W202" s="63"/>
      <c r="X202" s="63"/>
      <c r="Y202" s="63"/>
    </row>
    <row r="203" spans="2:25" ht="12.75" customHeight="1" x14ac:dyDescent="0.35">
      <c r="B203" s="76"/>
      <c r="V203" s="63"/>
      <c r="W203" s="63"/>
      <c r="X203" s="63"/>
      <c r="Y203" s="63"/>
    </row>
    <row r="204" spans="2:25" ht="12.75" customHeight="1" x14ac:dyDescent="0.35">
      <c r="B204" s="76"/>
      <c r="V204" s="63"/>
      <c r="W204" s="63"/>
      <c r="X204" s="63"/>
      <c r="Y204" s="63"/>
    </row>
    <row r="205" spans="2:25" ht="12.75" customHeight="1" x14ac:dyDescent="0.35">
      <c r="B205" s="76"/>
      <c r="V205" s="63"/>
      <c r="W205" s="63"/>
      <c r="X205" s="63"/>
      <c r="Y205" s="63"/>
    </row>
    <row r="206" spans="2:25" ht="12.75" customHeight="1" x14ac:dyDescent="0.35">
      <c r="B206" s="76"/>
      <c r="V206" s="63"/>
      <c r="W206" s="63"/>
      <c r="X206" s="63"/>
      <c r="Y206" s="63"/>
    </row>
    <row r="207" spans="2:25" ht="12.75" customHeight="1" x14ac:dyDescent="0.35">
      <c r="B207" s="76"/>
      <c r="V207" s="63"/>
      <c r="W207" s="63"/>
      <c r="X207" s="63"/>
      <c r="Y207" s="63"/>
    </row>
    <row r="208" spans="2:25" ht="12.75" customHeight="1" x14ac:dyDescent="0.35">
      <c r="B208" s="76"/>
      <c r="V208" s="63"/>
      <c r="W208" s="63"/>
      <c r="X208" s="63"/>
      <c r="Y208" s="63"/>
    </row>
    <row r="209" spans="2:25" ht="12.75" customHeight="1" x14ac:dyDescent="0.35">
      <c r="B209" s="76"/>
      <c r="V209" s="63"/>
      <c r="W209" s="63"/>
      <c r="X209" s="63"/>
      <c r="Y209" s="63"/>
    </row>
    <row r="210" spans="2:25" ht="12.75" customHeight="1" x14ac:dyDescent="0.35">
      <c r="B210" s="76"/>
      <c r="V210" s="63"/>
      <c r="W210" s="63"/>
      <c r="X210" s="63"/>
      <c r="Y210" s="63"/>
    </row>
    <row r="211" spans="2:25" ht="12.75" customHeight="1" x14ac:dyDescent="0.35">
      <c r="B211" s="76"/>
      <c r="V211" s="63"/>
      <c r="W211" s="63"/>
      <c r="X211" s="63"/>
      <c r="Y211" s="63"/>
    </row>
    <row r="212" spans="2:25" ht="12.75" customHeight="1" x14ac:dyDescent="0.35">
      <c r="B212" s="76"/>
      <c r="V212" s="63"/>
      <c r="W212" s="63"/>
      <c r="X212" s="63"/>
      <c r="Y212" s="63"/>
    </row>
    <row r="213" spans="2:25" ht="12.75" customHeight="1" x14ac:dyDescent="0.35">
      <c r="B213" s="76"/>
      <c r="V213" s="63"/>
      <c r="W213" s="63"/>
      <c r="X213" s="63"/>
      <c r="Y213" s="63"/>
    </row>
    <row r="214" spans="2:25" ht="12.75" customHeight="1" x14ac:dyDescent="0.35">
      <c r="B214" s="76"/>
      <c r="V214" s="63"/>
      <c r="W214" s="63"/>
      <c r="X214" s="63"/>
      <c r="Y214" s="63"/>
    </row>
    <row r="215" spans="2:25" ht="12.75" customHeight="1" x14ac:dyDescent="0.35">
      <c r="B215" s="76"/>
      <c r="V215" s="63"/>
      <c r="W215" s="63"/>
      <c r="X215" s="63"/>
      <c r="Y215" s="63"/>
    </row>
    <row r="216" spans="2:25" ht="12.75" customHeight="1" x14ac:dyDescent="0.35">
      <c r="B216" s="76"/>
      <c r="V216" s="63"/>
      <c r="W216" s="63"/>
      <c r="X216" s="63"/>
      <c r="Y216" s="63"/>
    </row>
    <row r="217" spans="2:25" ht="12.75" customHeight="1" x14ac:dyDescent="0.35">
      <c r="B217" s="76"/>
      <c r="V217" s="63"/>
      <c r="W217" s="63"/>
      <c r="X217" s="63"/>
      <c r="Y217" s="63"/>
    </row>
    <row r="218" spans="2:25" ht="12.75" customHeight="1" x14ac:dyDescent="0.35">
      <c r="B218" s="76"/>
      <c r="V218" s="63"/>
      <c r="W218" s="63"/>
      <c r="X218" s="63"/>
      <c r="Y218" s="63"/>
    </row>
    <row r="219" spans="2:25" ht="12.75" customHeight="1" x14ac:dyDescent="0.35">
      <c r="B219" s="76"/>
      <c r="V219" s="63"/>
      <c r="W219" s="63"/>
      <c r="X219" s="63"/>
      <c r="Y219" s="63"/>
    </row>
    <row r="220" spans="2:25" ht="12.75" customHeight="1" x14ac:dyDescent="0.35">
      <c r="B220" s="76"/>
      <c r="V220" s="63"/>
      <c r="W220" s="63"/>
      <c r="X220" s="63"/>
      <c r="Y220" s="63"/>
    </row>
    <row r="221" spans="2:25" ht="12.75" customHeight="1" x14ac:dyDescent="0.35">
      <c r="B221" s="76"/>
      <c r="V221" s="63"/>
      <c r="W221" s="63"/>
      <c r="X221" s="63"/>
      <c r="Y221" s="63"/>
    </row>
    <row r="222" spans="2:25" ht="12.75" customHeight="1" x14ac:dyDescent="0.35">
      <c r="B222" s="76"/>
      <c r="V222" s="63"/>
      <c r="W222" s="63"/>
      <c r="X222" s="63"/>
      <c r="Y222" s="63"/>
    </row>
    <row r="223" spans="2:25" ht="12.75" customHeight="1" x14ac:dyDescent="0.35">
      <c r="B223" s="76"/>
      <c r="V223" s="63"/>
      <c r="W223" s="63"/>
      <c r="X223" s="63"/>
      <c r="Y223" s="63"/>
    </row>
    <row r="224" spans="2:25" ht="12.75" customHeight="1" x14ac:dyDescent="0.35">
      <c r="B224" s="76"/>
      <c r="V224" s="63"/>
      <c r="W224" s="63"/>
      <c r="X224" s="63"/>
      <c r="Y224" s="63"/>
    </row>
    <row r="225" spans="2:25" ht="12.75" customHeight="1" x14ac:dyDescent="0.35">
      <c r="B225" s="76"/>
      <c r="V225" s="63"/>
      <c r="W225" s="63"/>
      <c r="X225" s="63"/>
      <c r="Y225" s="63"/>
    </row>
    <row r="226" spans="2:25" ht="12.75" customHeight="1" x14ac:dyDescent="0.35">
      <c r="B226" s="76"/>
      <c r="V226" s="63"/>
      <c r="W226" s="63"/>
      <c r="X226" s="63"/>
      <c r="Y226" s="63"/>
    </row>
    <row r="227" spans="2:25" ht="12.75" customHeight="1" x14ac:dyDescent="0.35">
      <c r="B227" s="76"/>
      <c r="V227" s="63"/>
      <c r="W227" s="63"/>
      <c r="X227" s="63"/>
      <c r="Y227" s="63"/>
    </row>
    <row r="228" spans="2:25" ht="12.75" customHeight="1" x14ac:dyDescent="0.35">
      <c r="B228" s="76"/>
      <c r="V228" s="63"/>
      <c r="W228" s="63"/>
      <c r="X228" s="63"/>
      <c r="Y228" s="63"/>
    </row>
    <row r="229" spans="2:25" ht="12.75" customHeight="1" x14ac:dyDescent="0.35">
      <c r="B229" s="76"/>
      <c r="V229" s="63"/>
      <c r="W229" s="63"/>
      <c r="X229" s="63"/>
      <c r="Y229" s="63"/>
    </row>
    <row r="230" spans="2:25" ht="12.75" customHeight="1" x14ac:dyDescent="0.35">
      <c r="B230" s="76"/>
      <c r="V230" s="63"/>
      <c r="W230" s="63"/>
      <c r="X230" s="63"/>
      <c r="Y230" s="63"/>
    </row>
    <row r="231" spans="2:25" ht="12.75" customHeight="1" x14ac:dyDescent="0.35">
      <c r="B231" s="76"/>
      <c r="V231" s="63"/>
      <c r="W231" s="63"/>
      <c r="X231" s="63"/>
      <c r="Y231" s="63"/>
    </row>
    <row r="232" spans="2:25" ht="12.75" customHeight="1" x14ac:dyDescent="0.35">
      <c r="B232" s="76"/>
      <c r="V232" s="63"/>
      <c r="W232" s="63"/>
      <c r="X232" s="63"/>
      <c r="Y232" s="63"/>
    </row>
    <row r="233" spans="2:25" ht="12.75" customHeight="1" x14ac:dyDescent="0.35">
      <c r="B233" s="76"/>
      <c r="V233" s="63"/>
      <c r="W233" s="63"/>
      <c r="X233" s="63"/>
      <c r="Y233" s="63"/>
    </row>
    <row r="234" spans="2:25" ht="12.75" customHeight="1" x14ac:dyDescent="0.35">
      <c r="B234" s="76"/>
      <c r="V234" s="63"/>
      <c r="W234" s="63"/>
      <c r="X234" s="63"/>
      <c r="Y234" s="63"/>
    </row>
    <row r="235" spans="2:25" ht="12.75" customHeight="1" x14ac:dyDescent="0.35">
      <c r="B235" s="76"/>
      <c r="V235" s="63"/>
      <c r="W235" s="63"/>
      <c r="X235" s="63"/>
      <c r="Y235" s="63"/>
    </row>
    <row r="236" spans="2:25" ht="12.75" customHeight="1" x14ac:dyDescent="0.35">
      <c r="B236" s="76"/>
      <c r="V236" s="63"/>
      <c r="W236" s="63"/>
      <c r="X236" s="63"/>
      <c r="Y236" s="63"/>
    </row>
    <row r="237" spans="2:25" ht="12.75" customHeight="1" x14ac:dyDescent="0.35">
      <c r="B237" s="76"/>
      <c r="V237" s="63"/>
      <c r="W237" s="63"/>
      <c r="X237" s="63"/>
      <c r="Y237" s="63"/>
    </row>
    <row r="238" spans="2:25" ht="12.75" customHeight="1" x14ac:dyDescent="0.35">
      <c r="B238" s="76"/>
      <c r="V238" s="63"/>
      <c r="W238" s="63"/>
      <c r="X238" s="63"/>
      <c r="Y238" s="63"/>
    </row>
    <row r="239" spans="2:25" ht="12.75" customHeight="1" x14ac:dyDescent="0.35">
      <c r="B239" s="76"/>
      <c r="V239" s="63"/>
      <c r="W239" s="63"/>
      <c r="X239" s="63"/>
      <c r="Y239" s="63"/>
    </row>
    <row r="240" spans="2:25" ht="12.75" customHeight="1" x14ac:dyDescent="0.35">
      <c r="B240" s="76"/>
      <c r="V240" s="63"/>
      <c r="W240" s="63"/>
      <c r="X240" s="63"/>
      <c r="Y240" s="63"/>
    </row>
    <row r="241" spans="2:25" ht="12.75" customHeight="1" x14ac:dyDescent="0.35">
      <c r="B241" s="76"/>
      <c r="V241" s="63"/>
      <c r="W241" s="63"/>
      <c r="X241" s="63"/>
      <c r="Y241" s="63"/>
    </row>
    <row r="242" spans="2:25" ht="12.75" customHeight="1" x14ac:dyDescent="0.35">
      <c r="B242" s="76"/>
      <c r="V242" s="63"/>
      <c r="W242" s="63"/>
      <c r="X242" s="63"/>
      <c r="Y242" s="63"/>
    </row>
    <row r="243" spans="2:25" ht="12.75" customHeight="1" x14ac:dyDescent="0.35">
      <c r="B243" s="76"/>
      <c r="V243" s="63"/>
      <c r="W243" s="63"/>
      <c r="X243" s="63"/>
      <c r="Y243" s="63"/>
    </row>
    <row r="244" spans="2:25" ht="12.75" customHeight="1" x14ac:dyDescent="0.35">
      <c r="B244" s="76"/>
      <c r="V244" s="63"/>
      <c r="W244" s="63"/>
      <c r="X244" s="63"/>
      <c r="Y244" s="63"/>
    </row>
    <row r="245" spans="2:25" ht="12.75" customHeight="1" x14ac:dyDescent="0.35">
      <c r="B245" s="76"/>
      <c r="V245" s="63"/>
      <c r="W245" s="63"/>
      <c r="X245" s="63"/>
      <c r="Y245" s="63"/>
    </row>
    <row r="246" spans="2:25" ht="12.75" customHeight="1" x14ac:dyDescent="0.35">
      <c r="B246" s="76"/>
      <c r="V246" s="63"/>
      <c r="W246" s="63"/>
      <c r="X246" s="63"/>
      <c r="Y246" s="63"/>
    </row>
    <row r="247" spans="2:25" ht="12.75" customHeight="1" x14ac:dyDescent="0.35">
      <c r="B247" s="76"/>
      <c r="V247" s="63"/>
      <c r="W247" s="63"/>
      <c r="X247" s="63"/>
      <c r="Y247" s="63"/>
    </row>
    <row r="248" spans="2:25" ht="12.75" customHeight="1" x14ac:dyDescent="0.35">
      <c r="B248" s="76"/>
      <c r="V248" s="63"/>
      <c r="W248" s="63"/>
      <c r="X248" s="63"/>
      <c r="Y248" s="63"/>
    </row>
    <row r="249" spans="2:25" ht="12.75" customHeight="1" x14ac:dyDescent="0.35">
      <c r="B249" s="76"/>
      <c r="V249" s="63"/>
      <c r="W249" s="63"/>
      <c r="X249" s="63"/>
      <c r="Y249" s="63"/>
    </row>
    <row r="250" spans="2:25" ht="12.75" customHeight="1" x14ac:dyDescent="0.35">
      <c r="B250" s="76"/>
      <c r="V250" s="63"/>
      <c r="W250" s="63"/>
      <c r="X250" s="63"/>
      <c r="Y250" s="63"/>
    </row>
    <row r="251" spans="2:25" ht="12.75" customHeight="1" x14ac:dyDescent="0.35">
      <c r="B251" s="76"/>
      <c r="V251" s="63"/>
      <c r="W251" s="63"/>
      <c r="X251" s="63"/>
      <c r="Y251" s="63"/>
    </row>
    <row r="252" spans="2:25" ht="12.75" customHeight="1" x14ac:dyDescent="0.35">
      <c r="B252" s="76"/>
      <c r="V252" s="63"/>
      <c r="W252" s="63"/>
      <c r="X252" s="63"/>
      <c r="Y252" s="63"/>
    </row>
    <row r="253" spans="2:25" ht="12.75" customHeight="1" x14ac:dyDescent="0.35">
      <c r="B253" s="76"/>
      <c r="V253" s="63"/>
      <c r="W253" s="63"/>
      <c r="X253" s="63"/>
      <c r="Y253" s="63"/>
    </row>
    <row r="254" spans="2:25" ht="12.75" customHeight="1" x14ac:dyDescent="0.35">
      <c r="B254" s="76"/>
      <c r="V254" s="63"/>
      <c r="W254" s="63"/>
      <c r="X254" s="63"/>
      <c r="Y254" s="63"/>
    </row>
    <row r="255" spans="2:25" ht="12.75" customHeight="1" x14ac:dyDescent="0.35">
      <c r="B255" s="76"/>
      <c r="V255" s="63"/>
      <c r="W255" s="63"/>
      <c r="X255" s="63"/>
      <c r="Y255" s="63"/>
    </row>
    <row r="256" spans="2:25" ht="12.75" customHeight="1" x14ac:dyDescent="0.35">
      <c r="B256" s="76"/>
      <c r="V256" s="63"/>
      <c r="W256" s="63"/>
      <c r="X256" s="63"/>
      <c r="Y256" s="63"/>
    </row>
    <row r="257" spans="2:25" ht="12.75" customHeight="1" x14ac:dyDescent="0.35">
      <c r="B257" s="76"/>
      <c r="V257" s="63"/>
      <c r="W257" s="63"/>
      <c r="X257" s="63"/>
      <c r="Y257" s="63"/>
    </row>
    <row r="258" spans="2:25" ht="12.75" customHeight="1" x14ac:dyDescent="0.35">
      <c r="B258" s="76"/>
      <c r="V258" s="63"/>
      <c r="W258" s="63"/>
      <c r="X258" s="63"/>
      <c r="Y258" s="63"/>
    </row>
    <row r="259" spans="2:25" ht="12.75" customHeight="1" x14ac:dyDescent="0.35">
      <c r="B259" s="76"/>
      <c r="V259" s="63"/>
      <c r="W259" s="63"/>
      <c r="X259" s="63"/>
      <c r="Y259" s="63"/>
    </row>
    <row r="260" spans="2:25" ht="12.75" customHeight="1" x14ac:dyDescent="0.35">
      <c r="B260" s="76"/>
      <c r="V260" s="63"/>
      <c r="W260" s="63"/>
      <c r="X260" s="63"/>
      <c r="Y260" s="63"/>
    </row>
    <row r="261" spans="2:25" ht="12.75" customHeight="1" x14ac:dyDescent="0.35">
      <c r="B261" s="76"/>
      <c r="V261" s="63"/>
      <c r="W261" s="63"/>
      <c r="X261" s="63"/>
      <c r="Y261" s="63"/>
    </row>
    <row r="262" spans="2:25" ht="12.75" customHeight="1" x14ac:dyDescent="0.35">
      <c r="B262" s="76"/>
      <c r="V262" s="63"/>
      <c r="W262" s="63"/>
      <c r="X262" s="63"/>
      <c r="Y262" s="63"/>
    </row>
    <row r="263" spans="2:25" ht="12.75" customHeight="1" x14ac:dyDescent="0.35">
      <c r="B263" s="76"/>
      <c r="V263" s="63"/>
      <c r="W263" s="63"/>
      <c r="X263" s="63"/>
      <c r="Y263" s="63"/>
    </row>
    <row r="264" spans="2:25" ht="12.75" customHeight="1" x14ac:dyDescent="0.35">
      <c r="B264" s="76"/>
      <c r="V264" s="63"/>
      <c r="W264" s="63"/>
      <c r="X264" s="63"/>
      <c r="Y264" s="63"/>
    </row>
    <row r="265" spans="2:25" ht="12.75" customHeight="1" x14ac:dyDescent="0.35">
      <c r="B265" s="76"/>
      <c r="V265" s="63"/>
      <c r="W265" s="63"/>
      <c r="X265" s="63"/>
      <c r="Y265" s="63"/>
    </row>
    <row r="266" spans="2:25" ht="12.75" customHeight="1" x14ac:dyDescent="0.35">
      <c r="B266" s="76"/>
      <c r="V266" s="63"/>
      <c r="W266" s="63"/>
      <c r="X266" s="63"/>
      <c r="Y266" s="63"/>
    </row>
    <row r="267" spans="2:25" ht="12.75" customHeight="1" x14ac:dyDescent="0.35">
      <c r="B267" s="76"/>
      <c r="V267" s="63"/>
      <c r="W267" s="63"/>
      <c r="X267" s="63"/>
      <c r="Y267" s="63"/>
    </row>
    <row r="268" spans="2:25" ht="12.75" customHeight="1" x14ac:dyDescent="0.35">
      <c r="B268" s="76"/>
      <c r="V268" s="63"/>
      <c r="W268" s="63"/>
      <c r="X268" s="63"/>
      <c r="Y268" s="63"/>
    </row>
    <row r="269" spans="2:25" ht="12.75" customHeight="1" x14ac:dyDescent="0.35">
      <c r="B269" s="76"/>
      <c r="V269" s="63"/>
      <c r="W269" s="63"/>
      <c r="X269" s="63"/>
      <c r="Y269" s="63"/>
    </row>
    <row r="270" spans="2:25" ht="12.75" customHeight="1" x14ac:dyDescent="0.35">
      <c r="B270" s="76"/>
      <c r="V270" s="63"/>
      <c r="W270" s="63"/>
      <c r="X270" s="63"/>
      <c r="Y270" s="63"/>
    </row>
    <row r="271" spans="2:25" ht="12.75" customHeight="1" x14ac:dyDescent="0.35">
      <c r="B271" s="76"/>
      <c r="V271" s="63"/>
      <c r="W271" s="63"/>
      <c r="X271" s="63"/>
      <c r="Y271" s="63"/>
    </row>
    <row r="272" spans="2:25" ht="12.75" customHeight="1" x14ac:dyDescent="0.35">
      <c r="B272" s="76"/>
      <c r="V272" s="63"/>
      <c r="W272" s="63"/>
      <c r="X272" s="63"/>
      <c r="Y272" s="63"/>
    </row>
    <row r="273" spans="2:25" ht="12.75" customHeight="1" x14ac:dyDescent="0.35">
      <c r="B273" s="76"/>
      <c r="V273" s="63"/>
      <c r="W273" s="63"/>
      <c r="X273" s="63"/>
      <c r="Y273" s="63"/>
    </row>
    <row r="274" spans="2:25" ht="12.75" customHeight="1" x14ac:dyDescent="0.35">
      <c r="B274" s="76"/>
      <c r="V274" s="63"/>
      <c r="W274" s="63"/>
      <c r="X274" s="63"/>
      <c r="Y274" s="63"/>
    </row>
    <row r="275" spans="2:25" ht="12.75" customHeight="1" x14ac:dyDescent="0.35">
      <c r="B275" s="76"/>
      <c r="V275" s="63"/>
      <c r="W275" s="63"/>
      <c r="X275" s="63"/>
      <c r="Y275" s="63"/>
    </row>
    <row r="276" spans="2:25" ht="12.75" customHeight="1" x14ac:dyDescent="0.35">
      <c r="B276" s="76"/>
      <c r="V276" s="63"/>
      <c r="W276" s="63"/>
      <c r="X276" s="63"/>
      <c r="Y276" s="63"/>
    </row>
    <row r="277" spans="2:25" ht="12.75" customHeight="1" x14ac:dyDescent="0.35">
      <c r="B277" s="76"/>
      <c r="V277" s="63"/>
      <c r="W277" s="63"/>
      <c r="X277" s="63"/>
      <c r="Y277" s="63"/>
    </row>
    <row r="278" spans="2:25" ht="12.75" customHeight="1" x14ac:dyDescent="0.35">
      <c r="B278" s="76"/>
      <c r="V278" s="63"/>
      <c r="W278" s="63"/>
      <c r="X278" s="63"/>
      <c r="Y278" s="63"/>
    </row>
    <row r="279" spans="2:25" ht="12.75" customHeight="1" x14ac:dyDescent="0.35">
      <c r="B279" s="76"/>
      <c r="V279" s="63"/>
      <c r="W279" s="63"/>
      <c r="X279" s="63"/>
      <c r="Y279" s="63"/>
    </row>
    <row r="280" spans="2:25" ht="12.75" customHeight="1" x14ac:dyDescent="0.35">
      <c r="B280" s="76"/>
      <c r="V280" s="63"/>
      <c r="W280" s="63"/>
      <c r="X280" s="63"/>
      <c r="Y280" s="63"/>
    </row>
    <row r="281" spans="2:25" ht="12.75" customHeight="1" x14ac:dyDescent="0.35">
      <c r="B281" s="76"/>
      <c r="V281" s="63"/>
      <c r="W281" s="63"/>
      <c r="X281" s="63"/>
      <c r="Y281" s="63"/>
    </row>
    <row r="282" spans="2:25" ht="12.75" customHeight="1" x14ac:dyDescent="0.35">
      <c r="B282" s="76"/>
      <c r="V282" s="63"/>
      <c r="W282" s="63"/>
      <c r="X282" s="63"/>
      <c r="Y282" s="63"/>
    </row>
    <row r="283" spans="2:25" ht="12.75" customHeight="1" x14ac:dyDescent="0.35">
      <c r="B283" s="76"/>
      <c r="V283" s="63"/>
      <c r="W283" s="63"/>
      <c r="X283" s="63"/>
      <c r="Y283" s="63"/>
    </row>
    <row r="284" spans="2:25" ht="12.75" customHeight="1" x14ac:dyDescent="0.35">
      <c r="B284" s="76"/>
      <c r="V284" s="63"/>
      <c r="W284" s="63"/>
      <c r="X284" s="63"/>
      <c r="Y284" s="63"/>
    </row>
    <row r="285" spans="2:25" ht="12.75" customHeight="1" x14ac:dyDescent="0.35">
      <c r="B285" s="76"/>
      <c r="V285" s="63"/>
      <c r="W285" s="63"/>
      <c r="X285" s="63"/>
      <c r="Y285" s="63"/>
    </row>
    <row r="286" spans="2:25" ht="12.75" customHeight="1" x14ac:dyDescent="0.35">
      <c r="B286" s="76"/>
      <c r="V286" s="63"/>
      <c r="W286" s="63"/>
      <c r="X286" s="63"/>
      <c r="Y286" s="63"/>
    </row>
    <row r="287" spans="2:25" ht="12.75" customHeight="1" x14ac:dyDescent="0.35">
      <c r="B287" s="76"/>
      <c r="V287" s="63"/>
      <c r="W287" s="63"/>
      <c r="X287" s="63"/>
      <c r="Y287" s="63"/>
    </row>
    <row r="288" spans="2:25" ht="12.75" customHeight="1" x14ac:dyDescent="0.35">
      <c r="B288" s="76"/>
      <c r="V288" s="63"/>
      <c r="W288" s="63"/>
      <c r="X288" s="63"/>
      <c r="Y288" s="63"/>
    </row>
    <row r="289" spans="2:25" ht="12.75" customHeight="1" x14ac:dyDescent="0.35">
      <c r="B289" s="76"/>
      <c r="V289" s="63"/>
      <c r="W289" s="63"/>
      <c r="X289" s="63"/>
      <c r="Y289" s="63"/>
    </row>
    <row r="290" spans="2:25" ht="12.75" customHeight="1" x14ac:dyDescent="0.35">
      <c r="B290" s="76"/>
      <c r="V290" s="63"/>
      <c r="W290" s="63"/>
      <c r="X290" s="63"/>
      <c r="Y290" s="63"/>
    </row>
    <row r="291" spans="2:25" ht="12.75" customHeight="1" x14ac:dyDescent="0.35">
      <c r="B291" s="76"/>
      <c r="V291" s="63"/>
      <c r="W291" s="63"/>
      <c r="X291" s="63"/>
      <c r="Y291" s="63"/>
    </row>
    <row r="292" spans="2:25" ht="12.75" customHeight="1" x14ac:dyDescent="0.35">
      <c r="B292" s="76"/>
      <c r="V292" s="63"/>
      <c r="W292" s="63"/>
      <c r="X292" s="63"/>
      <c r="Y292" s="63"/>
    </row>
    <row r="293" spans="2:25" ht="12.75" customHeight="1" x14ac:dyDescent="0.35">
      <c r="B293" s="76"/>
      <c r="V293" s="63"/>
      <c r="W293" s="63"/>
      <c r="X293" s="63"/>
      <c r="Y293" s="63"/>
    </row>
    <row r="294" spans="2:25" ht="12.75" customHeight="1" x14ac:dyDescent="0.35">
      <c r="B294" s="76"/>
      <c r="V294" s="63"/>
      <c r="W294" s="63"/>
      <c r="X294" s="63"/>
      <c r="Y294" s="63"/>
    </row>
    <row r="295" spans="2:25" ht="12.75" customHeight="1" x14ac:dyDescent="0.35">
      <c r="B295" s="76"/>
      <c r="V295" s="63"/>
      <c r="W295" s="63"/>
      <c r="X295" s="63"/>
      <c r="Y295" s="63"/>
    </row>
    <row r="296" spans="2:25" ht="12.75" customHeight="1" x14ac:dyDescent="0.35">
      <c r="B296" s="76"/>
      <c r="V296" s="63"/>
      <c r="W296" s="63"/>
      <c r="X296" s="63"/>
      <c r="Y296" s="63"/>
    </row>
    <row r="297" spans="2:25" ht="12.75" customHeight="1" x14ac:dyDescent="0.35">
      <c r="B297" s="76"/>
      <c r="V297" s="63"/>
      <c r="W297" s="63"/>
      <c r="X297" s="63"/>
      <c r="Y297" s="63"/>
    </row>
    <row r="298" spans="2:25" ht="12.75" customHeight="1" x14ac:dyDescent="0.35">
      <c r="B298" s="76"/>
      <c r="V298" s="63"/>
      <c r="W298" s="63"/>
      <c r="X298" s="63"/>
      <c r="Y298" s="63"/>
    </row>
    <row r="299" spans="2:25" ht="12.75" customHeight="1" x14ac:dyDescent="0.35">
      <c r="B299" s="76"/>
      <c r="V299" s="63"/>
      <c r="W299" s="63"/>
      <c r="X299" s="63"/>
      <c r="Y299" s="63"/>
    </row>
    <row r="300" spans="2:25" ht="12.75" customHeight="1" x14ac:dyDescent="0.35">
      <c r="B300" s="76"/>
      <c r="V300" s="63"/>
      <c r="W300" s="63"/>
      <c r="X300" s="63"/>
      <c r="Y300" s="63"/>
    </row>
    <row r="301" spans="2:25" ht="12.75" customHeight="1" x14ac:dyDescent="0.35">
      <c r="B301" s="76"/>
      <c r="V301" s="63"/>
      <c r="W301" s="63"/>
      <c r="X301" s="63"/>
      <c r="Y301" s="63"/>
    </row>
    <row r="302" spans="2:25" ht="12.75" customHeight="1" x14ac:dyDescent="0.35">
      <c r="B302" s="76"/>
      <c r="V302" s="63"/>
      <c r="W302" s="63"/>
      <c r="X302" s="63"/>
      <c r="Y302" s="63"/>
    </row>
    <row r="303" spans="2:25" ht="12.75" customHeight="1" x14ac:dyDescent="0.35">
      <c r="B303" s="76"/>
      <c r="V303" s="63"/>
      <c r="W303" s="63"/>
      <c r="X303" s="63"/>
      <c r="Y303" s="63"/>
    </row>
    <row r="304" spans="2:25" ht="12.75" customHeight="1" x14ac:dyDescent="0.35">
      <c r="B304" s="76"/>
      <c r="V304" s="63"/>
      <c r="W304" s="63"/>
      <c r="X304" s="63"/>
      <c r="Y304" s="63"/>
    </row>
    <row r="305" spans="2:25" ht="12.75" customHeight="1" x14ac:dyDescent="0.35">
      <c r="B305" s="76"/>
      <c r="V305" s="63"/>
      <c r="W305" s="63"/>
      <c r="X305" s="63"/>
      <c r="Y305" s="63"/>
    </row>
    <row r="306" spans="2:25" ht="12.75" customHeight="1" x14ac:dyDescent="0.35">
      <c r="B306" s="76"/>
      <c r="V306" s="63"/>
      <c r="W306" s="63"/>
      <c r="X306" s="63"/>
      <c r="Y306" s="63"/>
    </row>
    <row r="307" spans="2:25" ht="12.75" customHeight="1" x14ac:dyDescent="0.35">
      <c r="B307" s="76"/>
      <c r="V307" s="63"/>
      <c r="W307" s="63"/>
      <c r="X307" s="63"/>
      <c r="Y307" s="63"/>
    </row>
    <row r="308" spans="2:25" ht="12.75" customHeight="1" x14ac:dyDescent="0.35">
      <c r="B308" s="76"/>
      <c r="V308" s="63"/>
      <c r="W308" s="63"/>
      <c r="X308" s="63"/>
      <c r="Y308" s="63"/>
    </row>
    <row r="309" spans="2:25" ht="12.75" customHeight="1" x14ac:dyDescent="0.35">
      <c r="B309" s="76"/>
      <c r="V309" s="63"/>
      <c r="W309" s="63"/>
      <c r="X309" s="63"/>
      <c r="Y309" s="63"/>
    </row>
    <row r="310" spans="2:25" ht="12.75" customHeight="1" x14ac:dyDescent="0.35">
      <c r="B310" s="76"/>
      <c r="V310" s="63"/>
      <c r="W310" s="63"/>
      <c r="X310" s="63"/>
      <c r="Y310" s="63"/>
    </row>
    <row r="311" spans="2:25" ht="12.75" customHeight="1" x14ac:dyDescent="0.35">
      <c r="B311" s="76"/>
      <c r="V311" s="63"/>
      <c r="W311" s="63"/>
      <c r="X311" s="63"/>
      <c r="Y311" s="63"/>
    </row>
    <row r="312" spans="2:25" ht="12.75" customHeight="1" x14ac:dyDescent="0.35">
      <c r="B312" s="76"/>
      <c r="V312" s="63"/>
      <c r="W312" s="63"/>
      <c r="X312" s="63"/>
      <c r="Y312" s="63"/>
    </row>
    <row r="313" spans="2:25" ht="12.75" customHeight="1" x14ac:dyDescent="0.35">
      <c r="B313" s="76"/>
      <c r="V313" s="63"/>
      <c r="W313" s="63"/>
      <c r="X313" s="63"/>
      <c r="Y313" s="63"/>
    </row>
    <row r="314" spans="2:25" ht="12.75" customHeight="1" x14ac:dyDescent="0.35">
      <c r="B314" s="76"/>
      <c r="V314" s="63"/>
      <c r="W314" s="63"/>
      <c r="X314" s="63"/>
      <c r="Y314" s="63"/>
    </row>
    <row r="315" spans="2:25" ht="12.75" customHeight="1" x14ac:dyDescent="0.35">
      <c r="B315" s="76"/>
      <c r="V315" s="63"/>
      <c r="W315" s="63"/>
      <c r="X315" s="63"/>
      <c r="Y315" s="63"/>
    </row>
    <row r="316" spans="2:25" ht="12.75" customHeight="1" x14ac:dyDescent="0.35">
      <c r="B316" s="76"/>
      <c r="V316" s="63"/>
      <c r="W316" s="63"/>
      <c r="X316" s="63"/>
      <c r="Y316" s="63"/>
    </row>
    <row r="317" spans="2:25" ht="12.75" customHeight="1" x14ac:dyDescent="0.35">
      <c r="B317" s="76"/>
      <c r="V317" s="63"/>
      <c r="W317" s="63"/>
      <c r="X317" s="63"/>
      <c r="Y317" s="63"/>
    </row>
    <row r="318" spans="2:25" ht="12.75" customHeight="1" x14ac:dyDescent="0.35">
      <c r="B318" s="76"/>
      <c r="V318" s="63"/>
      <c r="W318" s="63"/>
      <c r="X318" s="63"/>
      <c r="Y318" s="63"/>
    </row>
    <row r="319" spans="2:25" ht="12.75" customHeight="1" x14ac:dyDescent="0.35">
      <c r="B319" s="76"/>
      <c r="V319" s="63"/>
      <c r="W319" s="63"/>
      <c r="X319" s="63"/>
      <c r="Y319" s="63"/>
    </row>
    <row r="320" spans="2:25" ht="12.75" customHeight="1" x14ac:dyDescent="0.35">
      <c r="B320" s="76"/>
      <c r="V320" s="63"/>
      <c r="W320" s="63"/>
      <c r="X320" s="63"/>
      <c r="Y320" s="63"/>
    </row>
    <row r="321" spans="2:25" ht="12.75" customHeight="1" x14ac:dyDescent="0.35">
      <c r="B321" s="76"/>
      <c r="V321" s="63"/>
      <c r="W321" s="63"/>
      <c r="X321" s="63"/>
      <c r="Y321" s="63"/>
    </row>
    <row r="322" spans="2:25" ht="12.75" customHeight="1" x14ac:dyDescent="0.35">
      <c r="B322" s="76"/>
      <c r="V322" s="63"/>
      <c r="W322" s="63"/>
      <c r="X322" s="63"/>
      <c r="Y322" s="63"/>
    </row>
    <row r="323" spans="2:25" ht="12.75" customHeight="1" x14ac:dyDescent="0.35">
      <c r="B323" s="76"/>
      <c r="V323" s="63"/>
      <c r="W323" s="63"/>
      <c r="X323" s="63"/>
      <c r="Y323" s="63"/>
    </row>
    <row r="324" spans="2:25" ht="12.75" customHeight="1" x14ac:dyDescent="0.35">
      <c r="B324" s="76"/>
      <c r="V324" s="63"/>
      <c r="W324" s="63"/>
      <c r="X324" s="63"/>
      <c r="Y324" s="63"/>
    </row>
    <row r="325" spans="2:25" ht="12.75" customHeight="1" x14ac:dyDescent="0.35">
      <c r="B325" s="76"/>
      <c r="V325" s="63"/>
      <c r="W325" s="63"/>
      <c r="X325" s="63"/>
      <c r="Y325" s="63"/>
    </row>
    <row r="326" spans="2:25" ht="12.75" customHeight="1" x14ac:dyDescent="0.35">
      <c r="B326" s="76"/>
      <c r="V326" s="63"/>
      <c r="W326" s="63"/>
      <c r="X326" s="63"/>
      <c r="Y326" s="63"/>
    </row>
    <row r="327" spans="2:25" ht="12.75" customHeight="1" x14ac:dyDescent="0.35">
      <c r="B327" s="76"/>
      <c r="V327" s="63"/>
      <c r="W327" s="63"/>
      <c r="X327" s="63"/>
      <c r="Y327" s="63"/>
    </row>
    <row r="328" spans="2:25" ht="12.75" customHeight="1" x14ac:dyDescent="0.35">
      <c r="B328" s="76"/>
      <c r="V328" s="63"/>
      <c r="W328" s="63"/>
      <c r="X328" s="63"/>
      <c r="Y328" s="63"/>
    </row>
    <row r="329" spans="2:25" ht="12.75" customHeight="1" x14ac:dyDescent="0.35">
      <c r="B329" s="76"/>
      <c r="V329" s="63"/>
      <c r="W329" s="63"/>
      <c r="X329" s="63"/>
      <c r="Y329" s="63"/>
    </row>
    <row r="330" spans="2:25" ht="12.75" customHeight="1" x14ac:dyDescent="0.35">
      <c r="B330" s="76"/>
      <c r="V330" s="63"/>
      <c r="W330" s="63"/>
      <c r="X330" s="63"/>
      <c r="Y330" s="63"/>
    </row>
    <row r="331" spans="2:25" ht="12.75" customHeight="1" x14ac:dyDescent="0.35">
      <c r="B331" s="76"/>
      <c r="V331" s="63"/>
      <c r="W331" s="63"/>
      <c r="X331" s="63"/>
      <c r="Y331" s="63"/>
    </row>
    <row r="332" spans="2:25" ht="12.75" customHeight="1" x14ac:dyDescent="0.35">
      <c r="B332" s="76"/>
      <c r="V332" s="63"/>
      <c r="W332" s="63"/>
      <c r="X332" s="63"/>
      <c r="Y332" s="63"/>
    </row>
    <row r="333" spans="2:25" ht="12.75" customHeight="1" x14ac:dyDescent="0.35">
      <c r="B333" s="76"/>
      <c r="V333" s="63"/>
      <c r="W333" s="63"/>
      <c r="X333" s="63"/>
      <c r="Y333" s="63"/>
    </row>
    <row r="334" spans="2:25" ht="12.75" customHeight="1" x14ac:dyDescent="0.35">
      <c r="B334" s="76"/>
      <c r="V334" s="63"/>
      <c r="W334" s="63"/>
      <c r="X334" s="63"/>
      <c r="Y334" s="63"/>
    </row>
    <row r="335" spans="2:25" ht="12.75" customHeight="1" x14ac:dyDescent="0.35">
      <c r="B335" s="76"/>
      <c r="V335" s="63"/>
      <c r="W335" s="63"/>
      <c r="X335" s="63"/>
      <c r="Y335" s="63"/>
    </row>
    <row r="336" spans="2:25" ht="12.75" customHeight="1" x14ac:dyDescent="0.35">
      <c r="B336" s="76"/>
      <c r="V336" s="63"/>
      <c r="W336" s="63"/>
      <c r="X336" s="63"/>
      <c r="Y336" s="63"/>
    </row>
    <row r="337" spans="2:25" ht="12.75" customHeight="1" x14ac:dyDescent="0.35">
      <c r="B337" s="76"/>
      <c r="V337" s="63"/>
      <c r="W337" s="63"/>
      <c r="X337" s="63"/>
      <c r="Y337" s="63"/>
    </row>
    <row r="338" spans="2:25" ht="12.75" customHeight="1" x14ac:dyDescent="0.35">
      <c r="B338" s="76"/>
      <c r="V338" s="63"/>
      <c r="W338" s="63"/>
      <c r="X338" s="63"/>
      <c r="Y338" s="63"/>
    </row>
    <row r="339" spans="2:25" ht="12.75" customHeight="1" x14ac:dyDescent="0.35">
      <c r="B339" s="76"/>
      <c r="V339" s="63"/>
      <c r="W339" s="63"/>
      <c r="X339" s="63"/>
      <c r="Y339" s="63"/>
    </row>
    <row r="340" spans="2:25" ht="12.75" customHeight="1" x14ac:dyDescent="0.35">
      <c r="B340" s="76"/>
      <c r="V340" s="63"/>
      <c r="W340" s="63"/>
      <c r="X340" s="63"/>
      <c r="Y340" s="63"/>
    </row>
    <row r="341" spans="2:25" ht="12.75" customHeight="1" x14ac:dyDescent="0.35">
      <c r="B341" s="76"/>
      <c r="V341" s="63"/>
      <c r="W341" s="63"/>
      <c r="X341" s="63"/>
      <c r="Y341" s="63"/>
    </row>
    <row r="342" spans="2:25" ht="12.75" customHeight="1" x14ac:dyDescent="0.35">
      <c r="B342" s="76"/>
      <c r="V342" s="63"/>
      <c r="W342" s="63"/>
      <c r="X342" s="63"/>
      <c r="Y342" s="63"/>
    </row>
    <row r="343" spans="2:25" ht="12.75" customHeight="1" x14ac:dyDescent="0.35">
      <c r="B343" s="76"/>
      <c r="V343" s="63"/>
      <c r="W343" s="63"/>
      <c r="X343" s="63"/>
      <c r="Y343" s="63"/>
    </row>
    <row r="344" spans="2:25" ht="12.75" customHeight="1" x14ac:dyDescent="0.35">
      <c r="B344" s="76"/>
      <c r="V344" s="63"/>
      <c r="W344" s="63"/>
      <c r="X344" s="63"/>
      <c r="Y344" s="63"/>
    </row>
    <row r="345" spans="2:25" ht="12.75" customHeight="1" x14ac:dyDescent="0.35">
      <c r="B345" s="76"/>
      <c r="V345" s="63"/>
      <c r="W345" s="63"/>
      <c r="X345" s="63"/>
      <c r="Y345" s="63"/>
    </row>
    <row r="346" spans="2:25" ht="12.75" customHeight="1" x14ac:dyDescent="0.35">
      <c r="B346" s="76"/>
      <c r="V346" s="63"/>
      <c r="W346" s="63"/>
      <c r="X346" s="63"/>
      <c r="Y346" s="63"/>
    </row>
    <row r="347" spans="2:25" ht="12.75" customHeight="1" x14ac:dyDescent="0.35">
      <c r="B347" s="76"/>
      <c r="V347" s="63"/>
      <c r="W347" s="63"/>
      <c r="X347" s="63"/>
      <c r="Y347" s="63"/>
    </row>
    <row r="348" spans="2:25" ht="12.75" customHeight="1" x14ac:dyDescent="0.35">
      <c r="B348" s="76"/>
      <c r="V348" s="63"/>
      <c r="W348" s="63"/>
      <c r="X348" s="63"/>
      <c r="Y348" s="63"/>
    </row>
    <row r="349" spans="2:25" ht="12.75" customHeight="1" x14ac:dyDescent="0.35">
      <c r="B349" s="76"/>
      <c r="V349" s="63"/>
      <c r="W349" s="63"/>
      <c r="X349" s="63"/>
      <c r="Y349" s="63"/>
    </row>
    <row r="350" spans="2:25" ht="12.75" customHeight="1" x14ac:dyDescent="0.35">
      <c r="B350" s="76"/>
      <c r="V350" s="63"/>
      <c r="W350" s="63"/>
      <c r="X350" s="63"/>
      <c r="Y350" s="63"/>
    </row>
    <row r="351" spans="2:25" ht="12.75" customHeight="1" x14ac:dyDescent="0.35">
      <c r="B351" s="76"/>
      <c r="V351" s="63"/>
      <c r="W351" s="63"/>
      <c r="X351" s="63"/>
      <c r="Y351" s="63"/>
    </row>
    <row r="352" spans="2:25" ht="12.75" customHeight="1" x14ac:dyDescent="0.35">
      <c r="B352" s="76"/>
      <c r="V352" s="63"/>
      <c r="W352" s="63"/>
      <c r="X352" s="63"/>
      <c r="Y352" s="63"/>
    </row>
    <row r="353" spans="2:25" ht="12.75" customHeight="1" x14ac:dyDescent="0.35">
      <c r="B353" s="76"/>
      <c r="V353" s="63"/>
      <c r="W353" s="63"/>
      <c r="X353" s="63"/>
      <c r="Y353" s="63"/>
    </row>
    <row r="354" spans="2:25" ht="12.75" customHeight="1" x14ac:dyDescent="0.35">
      <c r="B354" s="76"/>
      <c r="V354" s="63"/>
      <c r="W354" s="63"/>
      <c r="X354" s="63"/>
      <c r="Y354" s="63"/>
    </row>
    <row r="355" spans="2:25" ht="12.75" customHeight="1" x14ac:dyDescent="0.35">
      <c r="B355" s="76"/>
      <c r="V355" s="63"/>
      <c r="W355" s="63"/>
      <c r="X355" s="63"/>
      <c r="Y355" s="63"/>
    </row>
    <row r="356" spans="2:25" ht="12.75" customHeight="1" x14ac:dyDescent="0.35">
      <c r="B356" s="76"/>
      <c r="V356" s="63"/>
      <c r="W356" s="63"/>
      <c r="X356" s="63"/>
      <c r="Y356" s="63"/>
    </row>
    <row r="357" spans="2:25" ht="12.75" customHeight="1" x14ac:dyDescent="0.35">
      <c r="B357" s="76"/>
      <c r="V357" s="63"/>
      <c r="W357" s="63"/>
      <c r="X357" s="63"/>
      <c r="Y357" s="63"/>
    </row>
    <row r="358" spans="2:25" ht="12.75" customHeight="1" x14ac:dyDescent="0.35">
      <c r="B358" s="76"/>
      <c r="V358" s="63"/>
      <c r="W358" s="63"/>
      <c r="X358" s="63"/>
      <c r="Y358" s="63"/>
    </row>
    <row r="359" spans="2:25" ht="12.75" customHeight="1" x14ac:dyDescent="0.35">
      <c r="B359" s="76"/>
      <c r="V359" s="63"/>
      <c r="W359" s="63"/>
      <c r="X359" s="63"/>
      <c r="Y359" s="63"/>
    </row>
    <row r="360" spans="2:25" ht="12.75" customHeight="1" x14ac:dyDescent="0.35">
      <c r="B360" s="76"/>
      <c r="V360" s="63"/>
      <c r="W360" s="63"/>
      <c r="X360" s="63"/>
      <c r="Y360" s="63"/>
    </row>
    <row r="361" spans="2:25" ht="12.75" customHeight="1" x14ac:dyDescent="0.35">
      <c r="B361" s="76"/>
      <c r="V361" s="63"/>
      <c r="W361" s="63"/>
      <c r="X361" s="63"/>
      <c r="Y361" s="63"/>
    </row>
    <row r="362" spans="2:25" ht="12.75" customHeight="1" x14ac:dyDescent="0.35">
      <c r="B362" s="76"/>
      <c r="V362" s="63"/>
      <c r="W362" s="63"/>
      <c r="X362" s="63"/>
      <c r="Y362" s="63"/>
    </row>
    <row r="363" spans="2:25" ht="12.75" customHeight="1" x14ac:dyDescent="0.35">
      <c r="B363" s="76"/>
      <c r="V363" s="63"/>
      <c r="W363" s="63"/>
      <c r="X363" s="63"/>
      <c r="Y363" s="63"/>
    </row>
    <row r="364" spans="2:25" ht="12.75" customHeight="1" x14ac:dyDescent="0.35">
      <c r="B364" s="76"/>
      <c r="V364" s="63"/>
      <c r="W364" s="63"/>
      <c r="X364" s="63"/>
      <c r="Y364" s="63"/>
    </row>
    <row r="365" spans="2:25" ht="12.75" customHeight="1" x14ac:dyDescent="0.35">
      <c r="B365" s="76"/>
      <c r="V365" s="63"/>
      <c r="W365" s="63"/>
      <c r="X365" s="63"/>
      <c r="Y365" s="63"/>
    </row>
    <row r="366" spans="2:25" ht="12.75" customHeight="1" x14ac:dyDescent="0.35">
      <c r="B366" s="76"/>
      <c r="V366" s="63"/>
      <c r="W366" s="63"/>
      <c r="X366" s="63"/>
      <c r="Y366" s="63"/>
    </row>
    <row r="367" spans="2:25" ht="12.75" customHeight="1" x14ac:dyDescent="0.35">
      <c r="B367" s="76"/>
      <c r="V367" s="63"/>
      <c r="W367" s="63"/>
      <c r="X367" s="63"/>
      <c r="Y367" s="63"/>
    </row>
    <row r="368" spans="2:25" ht="12.75" customHeight="1" x14ac:dyDescent="0.35">
      <c r="B368" s="76"/>
      <c r="V368" s="63"/>
      <c r="W368" s="63"/>
      <c r="X368" s="63"/>
      <c r="Y368" s="63"/>
    </row>
    <row r="369" spans="2:25" ht="12.75" customHeight="1" x14ac:dyDescent="0.35">
      <c r="B369" s="76"/>
      <c r="V369" s="63"/>
      <c r="W369" s="63"/>
      <c r="X369" s="63"/>
      <c r="Y369" s="63"/>
    </row>
    <row r="370" spans="2:25" ht="12.75" customHeight="1" x14ac:dyDescent="0.35">
      <c r="B370" s="76"/>
      <c r="V370" s="63"/>
      <c r="W370" s="63"/>
      <c r="X370" s="63"/>
      <c r="Y370" s="63"/>
    </row>
    <row r="371" spans="2:25" ht="12.75" customHeight="1" x14ac:dyDescent="0.35">
      <c r="B371" s="76"/>
      <c r="V371" s="63"/>
      <c r="W371" s="63"/>
      <c r="X371" s="63"/>
      <c r="Y371" s="63"/>
    </row>
    <row r="372" spans="2:25" ht="12.75" customHeight="1" x14ac:dyDescent="0.35">
      <c r="B372" s="76"/>
      <c r="V372" s="63"/>
      <c r="W372" s="63"/>
      <c r="X372" s="63"/>
      <c r="Y372" s="63"/>
    </row>
    <row r="373" spans="2:25" ht="12.75" customHeight="1" x14ac:dyDescent="0.35">
      <c r="B373" s="76"/>
      <c r="V373" s="63"/>
      <c r="W373" s="63"/>
      <c r="X373" s="63"/>
      <c r="Y373" s="63"/>
    </row>
    <row r="374" spans="2:25" ht="12.75" customHeight="1" x14ac:dyDescent="0.35">
      <c r="B374" s="76"/>
      <c r="V374" s="63"/>
      <c r="W374" s="63"/>
      <c r="X374" s="63"/>
      <c r="Y374" s="63"/>
    </row>
    <row r="375" spans="2:25" ht="12.75" customHeight="1" x14ac:dyDescent="0.35">
      <c r="B375" s="76"/>
      <c r="V375" s="63"/>
      <c r="W375" s="63"/>
      <c r="X375" s="63"/>
      <c r="Y375" s="63"/>
    </row>
    <row r="376" spans="2:25" ht="12.75" customHeight="1" x14ac:dyDescent="0.35">
      <c r="B376" s="76"/>
      <c r="V376" s="63"/>
      <c r="W376" s="63"/>
      <c r="X376" s="63"/>
      <c r="Y376" s="63"/>
    </row>
    <row r="377" spans="2:25" ht="12.75" customHeight="1" x14ac:dyDescent="0.35">
      <c r="B377" s="76"/>
      <c r="V377" s="63"/>
      <c r="W377" s="63"/>
      <c r="X377" s="63"/>
      <c r="Y377" s="63"/>
    </row>
    <row r="378" spans="2:25" ht="12.75" customHeight="1" x14ac:dyDescent="0.35">
      <c r="B378" s="76"/>
      <c r="V378" s="63"/>
      <c r="W378" s="63"/>
      <c r="X378" s="63"/>
      <c r="Y378" s="63"/>
    </row>
    <row r="379" spans="2:25" ht="12.75" customHeight="1" x14ac:dyDescent="0.35">
      <c r="B379" s="76"/>
      <c r="V379" s="63"/>
      <c r="W379" s="63"/>
      <c r="X379" s="63"/>
      <c r="Y379" s="63"/>
    </row>
    <row r="380" spans="2:25" ht="12.75" customHeight="1" x14ac:dyDescent="0.35">
      <c r="B380" s="76"/>
      <c r="V380" s="63"/>
      <c r="W380" s="63"/>
      <c r="X380" s="63"/>
      <c r="Y380" s="63"/>
    </row>
    <row r="381" spans="2:25" ht="12.75" customHeight="1" x14ac:dyDescent="0.35">
      <c r="B381" s="76"/>
      <c r="V381" s="63"/>
      <c r="W381" s="63"/>
      <c r="X381" s="63"/>
      <c r="Y381" s="63"/>
    </row>
    <row r="382" spans="2:25" ht="12.75" customHeight="1" x14ac:dyDescent="0.35">
      <c r="B382" s="76"/>
      <c r="V382" s="63"/>
      <c r="W382" s="63"/>
      <c r="X382" s="63"/>
      <c r="Y382" s="63"/>
    </row>
    <row r="383" spans="2:25" ht="12.75" customHeight="1" x14ac:dyDescent="0.35">
      <c r="B383" s="76"/>
      <c r="V383" s="63"/>
      <c r="W383" s="63"/>
      <c r="X383" s="63"/>
      <c r="Y383" s="63"/>
    </row>
    <row r="384" spans="2:25" ht="12.75" customHeight="1" x14ac:dyDescent="0.35">
      <c r="B384" s="76"/>
      <c r="V384" s="63"/>
      <c r="W384" s="63"/>
      <c r="X384" s="63"/>
      <c r="Y384" s="63"/>
    </row>
    <row r="385" spans="2:25" ht="12.75" customHeight="1" x14ac:dyDescent="0.35">
      <c r="B385" s="76"/>
      <c r="V385" s="63"/>
      <c r="W385" s="63"/>
      <c r="X385" s="63"/>
      <c r="Y385" s="63"/>
    </row>
    <row r="386" spans="2:25" ht="12.75" customHeight="1" x14ac:dyDescent="0.35">
      <c r="B386" s="76"/>
      <c r="V386" s="63"/>
      <c r="W386" s="63"/>
      <c r="X386" s="63"/>
      <c r="Y386" s="63"/>
    </row>
    <row r="387" spans="2:25" ht="12.75" customHeight="1" x14ac:dyDescent="0.35">
      <c r="B387" s="76"/>
      <c r="V387" s="63"/>
      <c r="W387" s="63"/>
      <c r="X387" s="63"/>
      <c r="Y387" s="63"/>
    </row>
    <row r="388" spans="2:25" ht="12.75" customHeight="1" x14ac:dyDescent="0.35">
      <c r="B388" s="76"/>
      <c r="V388" s="63"/>
      <c r="W388" s="63"/>
      <c r="X388" s="63"/>
      <c r="Y388" s="63"/>
    </row>
    <row r="389" spans="2:25" ht="12.75" customHeight="1" x14ac:dyDescent="0.35">
      <c r="B389" s="76"/>
      <c r="V389" s="63"/>
      <c r="W389" s="63"/>
      <c r="X389" s="63"/>
      <c r="Y389" s="63"/>
    </row>
    <row r="390" spans="2:25" ht="12.75" customHeight="1" x14ac:dyDescent="0.35">
      <c r="B390" s="76"/>
      <c r="V390" s="63"/>
      <c r="W390" s="63"/>
      <c r="X390" s="63"/>
      <c r="Y390" s="63"/>
    </row>
    <row r="391" spans="2:25" ht="12.75" customHeight="1" x14ac:dyDescent="0.35">
      <c r="B391" s="76"/>
      <c r="V391" s="63"/>
      <c r="W391" s="63"/>
      <c r="X391" s="63"/>
      <c r="Y391" s="63"/>
    </row>
    <row r="392" spans="2:25" ht="12.75" customHeight="1" x14ac:dyDescent="0.35">
      <c r="B392" s="76"/>
      <c r="V392" s="63"/>
      <c r="W392" s="63"/>
      <c r="X392" s="63"/>
      <c r="Y392" s="63"/>
    </row>
    <row r="393" spans="2:25" ht="12.75" customHeight="1" x14ac:dyDescent="0.35">
      <c r="B393" s="76"/>
      <c r="V393" s="63"/>
      <c r="W393" s="63"/>
      <c r="X393" s="63"/>
      <c r="Y393" s="63"/>
    </row>
    <row r="394" spans="2:25" ht="12.75" customHeight="1" x14ac:dyDescent="0.35">
      <c r="B394" s="76"/>
      <c r="V394" s="63"/>
      <c r="W394" s="63"/>
      <c r="X394" s="63"/>
      <c r="Y394" s="63"/>
    </row>
    <row r="395" spans="2:25" ht="12.75" customHeight="1" x14ac:dyDescent="0.35">
      <c r="B395" s="76"/>
      <c r="V395" s="63"/>
      <c r="W395" s="63"/>
      <c r="X395" s="63"/>
      <c r="Y395" s="63"/>
    </row>
    <row r="396" spans="2:25" ht="12.75" customHeight="1" x14ac:dyDescent="0.35">
      <c r="B396" s="76"/>
      <c r="V396" s="63"/>
      <c r="W396" s="63"/>
      <c r="X396" s="63"/>
      <c r="Y396" s="63"/>
    </row>
    <row r="397" spans="2:25" ht="12.75" customHeight="1" x14ac:dyDescent="0.35">
      <c r="B397" s="76"/>
      <c r="V397" s="63"/>
      <c r="W397" s="63"/>
      <c r="X397" s="63"/>
      <c r="Y397" s="63"/>
    </row>
    <row r="398" spans="2:25" ht="12.75" customHeight="1" x14ac:dyDescent="0.35">
      <c r="B398" s="76"/>
      <c r="V398" s="63"/>
      <c r="W398" s="63"/>
      <c r="X398" s="63"/>
      <c r="Y398" s="63"/>
    </row>
    <row r="399" spans="2:25" ht="12.75" customHeight="1" x14ac:dyDescent="0.35">
      <c r="B399" s="76"/>
      <c r="V399" s="63"/>
      <c r="W399" s="63"/>
      <c r="X399" s="63"/>
      <c r="Y399" s="63"/>
    </row>
    <row r="400" spans="2:25" ht="12.75" customHeight="1" x14ac:dyDescent="0.35">
      <c r="B400" s="76"/>
      <c r="V400" s="63"/>
      <c r="W400" s="63"/>
      <c r="X400" s="63"/>
      <c r="Y400" s="63"/>
    </row>
    <row r="401" spans="2:25" ht="12.75" customHeight="1" x14ac:dyDescent="0.35">
      <c r="B401" s="76"/>
      <c r="V401" s="63"/>
      <c r="W401" s="63"/>
      <c r="X401" s="63"/>
      <c r="Y401" s="63"/>
    </row>
    <row r="402" spans="2:25" ht="12.75" customHeight="1" x14ac:dyDescent="0.35">
      <c r="B402" s="76"/>
      <c r="V402" s="63"/>
      <c r="W402" s="63"/>
      <c r="X402" s="63"/>
      <c r="Y402" s="63"/>
    </row>
    <row r="403" spans="2:25" ht="12.75" customHeight="1" x14ac:dyDescent="0.35">
      <c r="B403" s="76"/>
      <c r="V403" s="63"/>
      <c r="W403" s="63"/>
      <c r="X403" s="63"/>
      <c r="Y403" s="63"/>
    </row>
    <row r="404" spans="2:25" ht="12.75" customHeight="1" x14ac:dyDescent="0.35">
      <c r="B404" s="76"/>
      <c r="V404" s="63"/>
      <c r="W404" s="63"/>
      <c r="X404" s="63"/>
      <c r="Y404" s="63"/>
    </row>
    <row r="405" spans="2:25" ht="12.75" customHeight="1" x14ac:dyDescent="0.35">
      <c r="B405" s="76"/>
      <c r="V405" s="63"/>
      <c r="W405" s="63"/>
      <c r="X405" s="63"/>
      <c r="Y405" s="63"/>
    </row>
    <row r="406" spans="2:25" ht="12.75" customHeight="1" x14ac:dyDescent="0.35">
      <c r="B406" s="76"/>
      <c r="V406" s="63"/>
      <c r="W406" s="63"/>
      <c r="X406" s="63"/>
      <c r="Y406" s="63"/>
    </row>
    <row r="407" spans="2:25" ht="12.75" customHeight="1" x14ac:dyDescent="0.35">
      <c r="B407" s="76"/>
      <c r="V407" s="63"/>
      <c r="W407" s="63"/>
      <c r="X407" s="63"/>
      <c r="Y407" s="63"/>
    </row>
    <row r="408" spans="2:25" ht="12.75" customHeight="1" x14ac:dyDescent="0.35">
      <c r="B408" s="76"/>
      <c r="V408" s="63"/>
      <c r="W408" s="63"/>
      <c r="X408" s="63"/>
      <c r="Y408" s="63"/>
    </row>
    <row r="409" spans="2:25" ht="12.75" customHeight="1" x14ac:dyDescent="0.35">
      <c r="B409" s="76"/>
      <c r="V409" s="63"/>
      <c r="W409" s="63"/>
      <c r="X409" s="63"/>
      <c r="Y409" s="63"/>
    </row>
    <row r="410" spans="2:25" ht="12.75" customHeight="1" x14ac:dyDescent="0.35">
      <c r="B410" s="76"/>
      <c r="V410" s="63"/>
      <c r="W410" s="63"/>
      <c r="X410" s="63"/>
      <c r="Y410" s="63"/>
    </row>
    <row r="411" spans="2:25" ht="12.75" customHeight="1" x14ac:dyDescent="0.35">
      <c r="B411" s="76"/>
      <c r="V411" s="63"/>
      <c r="W411" s="63"/>
      <c r="X411" s="63"/>
      <c r="Y411" s="63"/>
    </row>
    <row r="412" spans="2:25" ht="12.75" customHeight="1" x14ac:dyDescent="0.35">
      <c r="B412" s="76"/>
      <c r="V412" s="63"/>
      <c r="W412" s="63"/>
      <c r="X412" s="63"/>
      <c r="Y412" s="63"/>
    </row>
    <row r="413" spans="2:25" ht="12.75" customHeight="1" x14ac:dyDescent="0.35">
      <c r="B413" s="76"/>
      <c r="V413" s="63"/>
      <c r="W413" s="63"/>
      <c r="X413" s="63"/>
      <c r="Y413" s="63"/>
    </row>
    <row r="414" spans="2:25" ht="12.75" customHeight="1" x14ac:dyDescent="0.35">
      <c r="B414" s="76"/>
      <c r="V414" s="63"/>
      <c r="W414" s="63"/>
      <c r="X414" s="63"/>
      <c r="Y414" s="63"/>
    </row>
    <row r="415" spans="2:25" ht="12.75" customHeight="1" x14ac:dyDescent="0.35">
      <c r="B415" s="76"/>
      <c r="V415" s="63"/>
      <c r="W415" s="63"/>
      <c r="X415" s="63"/>
      <c r="Y415" s="63"/>
    </row>
    <row r="416" spans="2:25" ht="12.75" customHeight="1" x14ac:dyDescent="0.35">
      <c r="B416" s="76"/>
      <c r="V416" s="63"/>
      <c r="W416" s="63"/>
      <c r="X416" s="63"/>
      <c r="Y416" s="63"/>
    </row>
    <row r="417" spans="2:25" ht="12.75" customHeight="1" x14ac:dyDescent="0.35">
      <c r="B417" s="76"/>
      <c r="V417" s="63"/>
      <c r="W417" s="63"/>
      <c r="X417" s="63"/>
      <c r="Y417" s="63"/>
    </row>
    <row r="418" spans="2:25" ht="12.75" customHeight="1" x14ac:dyDescent="0.35">
      <c r="B418" s="76"/>
      <c r="V418" s="63"/>
      <c r="W418" s="63"/>
      <c r="X418" s="63"/>
      <c r="Y418" s="63"/>
    </row>
    <row r="419" spans="2:25" ht="12.75" customHeight="1" x14ac:dyDescent="0.35">
      <c r="B419" s="76"/>
      <c r="V419" s="63"/>
      <c r="W419" s="63"/>
      <c r="X419" s="63"/>
      <c r="Y419" s="63"/>
    </row>
    <row r="420" spans="2:25" ht="12.75" customHeight="1" x14ac:dyDescent="0.35">
      <c r="B420" s="76"/>
      <c r="V420" s="63"/>
      <c r="W420" s="63"/>
      <c r="X420" s="63"/>
      <c r="Y420" s="63"/>
    </row>
    <row r="421" spans="2:25" ht="12.75" customHeight="1" x14ac:dyDescent="0.35">
      <c r="B421" s="76"/>
      <c r="V421" s="63"/>
      <c r="W421" s="63"/>
      <c r="X421" s="63"/>
      <c r="Y421" s="63"/>
    </row>
    <row r="422" spans="2:25" ht="12.75" customHeight="1" x14ac:dyDescent="0.35">
      <c r="B422" s="76"/>
      <c r="V422" s="63"/>
      <c r="W422" s="63"/>
      <c r="X422" s="63"/>
      <c r="Y422" s="63"/>
    </row>
    <row r="423" spans="2:25" ht="12.75" customHeight="1" x14ac:dyDescent="0.35">
      <c r="B423" s="76"/>
      <c r="V423" s="63"/>
      <c r="W423" s="63"/>
      <c r="X423" s="63"/>
      <c r="Y423" s="63"/>
    </row>
    <row r="424" spans="2:25" ht="12.75" customHeight="1" x14ac:dyDescent="0.35">
      <c r="B424" s="76"/>
      <c r="V424" s="63"/>
      <c r="W424" s="63"/>
      <c r="X424" s="63"/>
      <c r="Y424" s="63"/>
    </row>
    <row r="425" spans="2:25" ht="12.75" customHeight="1" x14ac:dyDescent="0.35">
      <c r="B425" s="76"/>
      <c r="V425" s="63"/>
      <c r="W425" s="63"/>
      <c r="X425" s="63"/>
      <c r="Y425" s="63"/>
    </row>
    <row r="426" spans="2:25" ht="12.75" customHeight="1" x14ac:dyDescent="0.35">
      <c r="B426" s="76"/>
      <c r="V426" s="63"/>
      <c r="W426" s="63"/>
      <c r="X426" s="63"/>
      <c r="Y426" s="63"/>
    </row>
    <row r="427" spans="2:25" ht="12.75" customHeight="1" x14ac:dyDescent="0.35">
      <c r="B427" s="76"/>
      <c r="V427" s="63"/>
      <c r="W427" s="63"/>
      <c r="X427" s="63"/>
      <c r="Y427" s="63"/>
    </row>
    <row r="428" spans="2:25" ht="12.75" customHeight="1" x14ac:dyDescent="0.35">
      <c r="B428" s="76"/>
      <c r="V428" s="63"/>
      <c r="W428" s="63"/>
      <c r="X428" s="63"/>
      <c r="Y428" s="63"/>
    </row>
    <row r="429" spans="2:25" ht="12.75" customHeight="1" x14ac:dyDescent="0.35">
      <c r="B429" s="76"/>
      <c r="V429" s="63"/>
      <c r="W429" s="63"/>
      <c r="X429" s="63"/>
      <c r="Y429" s="63"/>
    </row>
    <row r="430" spans="2:25" ht="12.75" customHeight="1" x14ac:dyDescent="0.35">
      <c r="B430" s="76"/>
      <c r="V430" s="63"/>
      <c r="W430" s="63"/>
      <c r="X430" s="63"/>
      <c r="Y430" s="63"/>
    </row>
    <row r="431" spans="2:25" ht="12.75" customHeight="1" x14ac:dyDescent="0.35">
      <c r="B431" s="76"/>
      <c r="V431" s="63"/>
      <c r="W431" s="63"/>
      <c r="X431" s="63"/>
      <c r="Y431" s="63"/>
    </row>
    <row r="432" spans="2:25" ht="12.75" customHeight="1" x14ac:dyDescent="0.35">
      <c r="B432" s="76"/>
      <c r="V432" s="63"/>
      <c r="W432" s="63"/>
      <c r="X432" s="63"/>
      <c r="Y432" s="63"/>
    </row>
    <row r="433" spans="2:25" ht="12.75" customHeight="1" x14ac:dyDescent="0.35">
      <c r="B433" s="76"/>
      <c r="V433" s="63"/>
      <c r="W433" s="63"/>
      <c r="X433" s="63"/>
      <c r="Y433" s="63"/>
    </row>
    <row r="434" spans="2:25" ht="12.75" customHeight="1" x14ac:dyDescent="0.35">
      <c r="B434" s="76"/>
      <c r="V434" s="63"/>
      <c r="W434" s="63"/>
      <c r="X434" s="63"/>
      <c r="Y434" s="63"/>
    </row>
    <row r="435" spans="2:25" ht="12.75" customHeight="1" x14ac:dyDescent="0.35">
      <c r="B435" s="76"/>
      <c r="V435" s="63"/>
      <c r="W435" s="63"/>
      <c r="X435" s="63"/>
      <c r="Y435" s="63"/>
    </row>
    <row r="436" spans="2:25" ht="12.75" customHeight="1" x14ac:dyDescent="0.35">
      <c r="B436" s="76"/>
      <c r="V436" s="63"/>
      <c r="W436" s="63"/>
      <c r="X436" s="63"/>
      <c r="Y436" s="63"/>
    </row>
    <row r="437" spans="2:25" ht="12.75" customHeight="1" x14ac:dyDescent="0.35">
      <c r="B437" s="76"/>
      <c r="V437" s="63"/>
      <c r="W437" s="63"/>
      <c r="X437" s="63"/>
      <c r="Y437" s="63"/>
    </row>
    <row r="438" spans="2:25" ht="12.75" customHeight="1" x14ac:dyDescent="0.35">
      <c r="B438" s="76"/>
      <c r="V438" s="63"/>
      <c r="W438" s="63"/>
      <c r="X438" s="63"/>
      <c r="Y438" s="63"/>
    </row>
    <row r="439" spans="2:25" ht="12.75" customHeight="1" x14ac:dyDescent="0.35">
      <c r="B439" s="76"/>
      <c r="V439" s="63"/>
      <c r="W439" s="63"/>
      <c r="X439" s="63"/>
      <c r="Y439" s="63"/>
    </row>
    <row r="440" spans="2:25" ht="12.75" customHeight="1" x14ac:dyDescent="0.35">
      <c r="B440" s="76"/>
      <c r="V440" s="63"/>
      <c r="W440" s="63"/>
      <c r="X440" s="63"/>
      <c r="Y440" s="63"/>
    </row>
    <row r="441" spans="2:25" ht="12.75" customHeight="1" x14ac:dyDescent="0.35">
      <c r="B441" s="76"/>
      <c r="V441" s="63"/>
      <c r="W441" s="63"/>
      <c r="X441" s="63"/>
      <c r="Y441" s="63"/>
    </row>
    <row r="442" spans="2:25" ht="12.75" customHeight="1" x14ac:dyDescent="0.35">
      <c r="B442" s="76"/>
      <c r="V442" s="63"/>
      <c r="W442" s="63"/>
      <c r="X442" s="63"/>
      <c r="Y442" s="63"/>
    </row>
    <row r="443" spans="2:25" ht="12.75" customHeight="1" x14ac:dyDescent="0.35">
      <c r="B443" s="76"/>
      <c r="V443" s="63"/>
      <c r="W443" s="63"/>
      <c r="X443" s="63"/>
      <c r="Y443" s="63"/>
    </row>
    <row r="444" spans="2:25" ht="12.75" customHeight="1" x14ac:dyDescent="0.35">
      <c r="B444" s="76"/>
      <c r="V444" s="63"/>
      <c r="W444" s="63"/>
      <c r="X444" s="63"/>
      <c r="Y444" s="63"/>
    </row>
    <row r="445" spans="2:25" ht="12.75" customHeight="1" x14ac:dyDescent="0.35">
      <c r="B445" s="76"/>
      <c r="V445" s="63"/>
      <c r="W445" s="63"/>
      <c r="X445" s="63"/>
      <c r="Y445" s="63"/>
    </row>
    <row r="446" spans="2:25" ht="12.75" customHeight="1" x14ac:dyDescent="0.35">
      <c r="B446" s="76"/>
      <c r="V446" s="63"/>
      <c r="W446" s="63"/>
      <c r="X446" s="63"/>
      <c r="Y446" s="63"/>
    </row>
    <row r="447" spans="2:25" ht="12.75" customHeight="1" x14ac:dyDescent="0.35">
      <c r="B447" s="76"/>
      <c r="V447" s="63"/>
      <c r="W447" s="63"/>
      <c r="X447" s="63"/>
      <c r="Y447" s="63"/>
    </row>
    <row r="448" spans="2:25" ht="12.75" customHeight="1" x14ac:dyDescent="0.35">
      <c r="B448" s="76"/>
      <c r="V448" s="63"/>
      <c r="W448" s="63"/>
      <c r="X448" s="63"/>
      <c r="Y448" s="63"/>
    </row>
    <row r="449" spans="2:25" ht="12.75" customHeight="1" x14ac:dyDescent="0.35">
      <c r="B449" s="76"/>
      <c r="V449" s="63"/>
      <c r="W449" s="63"/>
      <c r="X449" s="63"/>
      <c r="Y449" s="63"/>
    </row>
    <row r="450" spans="2:25" ht="12.75" customHeight="1" x14ac:dyDescent="0.35">
      <c r="B450" s="76"/>
      <c r="V450" s="63"/>
      <c r="W450" s="63"/>
      <c r="X450" s="63"/>
      <c r="Y450" s="63"/>
    </row>
    <row r="451" spans="2:25" ht="12.75" customHeight="1" x14ac:dyDescent="0.35">
      <c r="B451" s="76"/>
      <c r="V451" s="63"/>
      <c r="W451" s="63"/>
      <c r="X451" s="63"/>
      <c r="Y451" s="63"/>
    </row>
    <row r="452" spans="2:25" ht="12.75" customHeight="1" x14ac:dyDescent="0.35">
      <c r="B452" s="76"/>
      <c r="V452" s="63"/>
      <c r="W452" s="63"/>
      <c r="X452" s="63"/>
      <c r="Y452" s="63"/>
    </row>
    <row r="453" spans="2:25" ht="12.75" customHeight="1" x14ac:dyDescent="0.35">
      <c r="B453" s="76"/>
      <c r="V453" s="63"/>
      <c r="W453" s="63"/>
      <c r="X453" s="63"/>
      <c r="Y453" s="63"/>
    </row>
    <row r="454" spans="2:25" ht="12.75" customHeight="1" x14ac:dyDescent="0.35">
      <c r="B454" s="76"/>
      <c r="V454" s="63"/>
      <c r="W454" s="63"/>
      <c r="X454" s="63"/>
      <c r="Y454" s="63"/>
    </row>
    <row r="455" spans="2:25" ht="12.75" customHeight="1" x14ac:dyDescent="0.35">
      <c r="B455" s="76"/>
      <c r="V455" s="63"/>
      <c r="W455" s="63"/>
      <c r="X455" s="63"/>
      <c r="Y455" s="63"/>
    </row>
    <row r="456" spans="2:25" ht="12.75" customHeight="1" x14ac:dyDescent="0.35">
      <c r="B456" s="76"/>
      <c r="V456" s="63"/>
      <c r="W456" s="63"/>
      <c r="X456" s="63"/>
      <c r="Y456" s="63"/>
    </row>
    <row r="457" spans="2:25" ht="12.75" customHeight="1" x14ac:dyDescent="0.35">
      <c r="B457" s="76"/>
      <c r="V457" s="63"/>
      <c r="W457" s="63"/>
      <c r="X457" s="63"/>
      <c r="Y457" s="63"/>
    </row>
    <row r="458" spans="2:25" ht="12.75" customHeight="1" x14ac:dyDescent="0.35">
      <c r="B458" s="76"/>
      <c r="V458" s="63"/>
      <c r="W458" s="63"/>
      <c r="X458" s="63"/>
      <c r="Y458" s="63"/>
    </row>
    <row r="459" spans="2:25" ht="12.75" customHeight="1" x14ac:dyDescent="0.35">
      <c r="B459" s="76"/>
      <c r="V459" s="63"/>
      <c r="W459" s="63"/>
      <c r="X459" s="63"/>
      <c r="Y459" s="63"/>
    </row>
    <row r="460" spans="2:25" ht="12.75" customHeight="1" x14ac:dyDescent="0.35">
      <c r="B460" s="76"/>
      <c r="V460" s="63"/>
      <c r="W460" s="63"/>
      <c r="X460" s="63"/>
      <c r="Y460" s="63"/>
    </row>
    <row r="461" spans="2:25" ht="12.75" customHeight="1" x14ac:dyDescent="0.35">
      <c r="B461" s="76"/>
      <c r="V461" s="63"/>
      <c r="W461" s="63"/>
      <c r="X461" s="63"/>
      <c r="Y461" s="63"/>
    </row>
    <row r="462" spans="2:25" ht="12.75" customHeight="1" x14ac:dyDescent="0.35">
      <c r="B462" s="76"/>
      <c r="V462" s="63"/>
      <c r="W462" s="63"/>
      <c r="X462" s="63"/>
      <c r="Y462" s="63"/>
    </row>
    <row r="463" spans="2:25" ht="12.75" customHeight="1" x14ac:dyDescent="0.35">
      <c r="B463" s="76"/>
      <c r="V463" s="63"/>
      <c r="W463" s="63"/>
      <c r="X463" s="63"/>
      <c r="Y463" s="63"/>
    </row>
    <row r="464" spans="2:25" ht="12.75" customHeight="1" x14ac:dyDescent="0.35">
      <c r="B464" s="76"/>
      <c r="V464" s="63"/>
      <c r="W464" s="63"/>
      <c r="X464" s="63"/>
      <c r="Y464" s="63"/>
    </row>
    <row r="465" spans="2:25" ht="12.75" customHeight="1" x14ac:dyDescent="0.35">
      <c r="B465" s="76"/>
      <c r="V465" s="63"/>
      <c r="W465" s="63"/>
      <c r="X465" s="63"/>
      <c r="Y465" s="63"/>
    </row>
    <row r="466" spans="2:25" ht="12.75" customHeight="1" x14ac:dyDescent="0.35">
      <c r="B466" s="76"/>
      <c r="V466" s="63"/>
      <c r="W466" s="63"/>
      <c r="X466" s="63"/>
      <c r="Y466" s="63"/>
    </row>
    <row r="467" spans="2:25" ht="12.75" customHeight="1" x14ac:dyDescent="0.35">
      <c r="B467" s="76"/>
      <c r="V467" s="63"/>
      <c r="W467" s="63"/>
      <c r="X467" s="63"/>
      <c r="Y467" s="63"/>
    </row>
    <row r="468" spans="2:25" ht="12.75" customHeight="1" x14ac:dyDescent="0.35">
      <c r="B468" s="76"/>
      <c r="V468" s="63"/>
      <c r="W468" s="63"/>
      <c r="X468" s="63"/>
      <c r="Y468" s="63"/>
    </row>
    <row r="469" spans="2:25" ht="12.75" customHeight="1" x14ac:dyDescent="0.35">
      <c r="B469" s="76"/>
      <c r="V469" s="63"/>
      <c r="W469" s="63"/>
      <c r="X469" s="63"/>
      <c r="Y469" s="63"/>
    </row>
    <row r="470" spans="2:25" ht="12.75" customHeight="1" x14ac:dyDescent="0.35">
      <c r="B470" s="76"/>
      <c r="V470" s="63"/>
      <c r="W470" s="63"/>
      <c r="X470" s="63"/>
      <c r="Y470" s="63"/>
    </row>
    <row r="471" spans="2:25" ht="12.75" customHeight="1" x14ac:dyDescent="0.35">
      <c r="B471" s="76"/>
      <c r="V471" s="63"/>
      <c r="W471" s="63"/>
      <c r="X471" s="63"/>
      <c r="Y471" s="63"/>
    </row>
    <row r="472" spans="2:25" ht="12.75" customHeight="1" x14ac:dyDescent="0.35">
      <c r="B472" s="76"/>
      <c r="V472" s="63"/>
      <c r="W472" s="63"/>
      <c r="X472" s="63"/>
      <c r="Y472" s="63"/>
    </row>
    <row r="473" spans="2:25" ht="12.75" customHeight="1" x14ac:dyDescent="0.35">
      <c r="B473" s="76"/>
      <c r="V473" s="63"/>
      <c r="W473" s="63"/>
      <c r="X473" s="63"/>
      <c r="Y473" s="63"/>
    </row>
    <row r="474" spans="2:25" ht="12.75" customHeight="1" x14ac:dyDescent="0.35">
      <c r="B474" s="76"/>
      <c r="V474" s="63"/>
      <c r="W474" s="63"/>
      <c r="X474" s="63"/>
      <c r="Y474" s="63"/>
    </row>
    <row r="475" spans="2:25" ht="12.75" customHeight="1" x14ac:dyDescent="0.35">
      <c r="B475" s="76"/>
      <c r="V475" s="63"/>
      <c r="W475" s="63"/>
      <c r="X475" s="63"/>
      <c r="Y475" s="63"/>
    </row>
    <row r="476" spans="2:25" ht="12.75" customHeight="1" x14ac:dyDescent="0.35">
      <c r="B476" s="76"/>
      <c r="V476" s="63"/>
      <c r="W476" s="63"/>
      <c r="X476" s="63"/>
      <c r="Y476" s="63"/>
    </row>
    <row r="477" spans="2:25" ht="12.75" customHeight="1" x14ac:dyDescent="0.35">
      <c r="B477" s="76"/>
      <c r="V477" s="63"/>
      <c r="W477" s="63"/>
      <c r="X477" s="63"/>
      <c r="Y477" s="63"/>
    </row>
    <row r="478" spans="2:25" ht="12.75" customHeight="1" x14ac:dyDescent="0.35">
      <c r="B478" s="76"/>
      <c r="V478" s="63"/>
      <c r="W478" s="63"/>
      <c r="X478" s="63"/>
      <c r="Y478" s="63"/>
    </row>
    <row r="479" spans="2:25" ht="12.75" customHeight="1" x14ac:dyDescent="0.35">
      <c r="B479" s="76"/>
      <c r="V479" s="63"/>
      <c r="W479" s="63"/>
      <c r="X479" s="63"/>
      <c r="Y479" s="63"/>
    </row>
    <row r="480" spans="2:25" ht="12.75" customHeight="1" x14ac:dyDescent="0.35">
      <c r="B480" s="76"/>
      <c r="V480" s="63"/>
      <c r="W480" s="63"/>
      <c r="X480" s="63"/>
      <c r="Y480" s="63"/>
    </row>
    <row r="481" spans="2:25" ht="12.75" customHeight="1" x14ac:dyDescent="0.35">
      <c r="B481" s="76"/>
      <c r="V481" s="63"/>
      <c r="W481" s="63"/>
      <c r="X481" s="63"/>
      <c r="Y481" s="63"/>
    </row>
    <row r="482" spans="2:25" ht="12.75" customHeight="1" x14ac:dyDescent="0.35">
      <c r="B482" s="76"/>
      <c r="V482" s="63"/>
      <c r="W482" s="63"/>
      <c r="X482" s="63"/>
      <c r="Y482" s="63"/>
    </row>
    <row r="483" spans="2:25" ht="12.75" customHeight="1" x14ac:dyDescent="0.35">
      <c r="B483" s="76"/>
      <c r="V483" s="63"/>
      <c r="W483" s="63"/>
      <c r="X483" s="63"/>
      <c r="Y483" s="63"/>
    </row>
    <row r="484" spans="2:25" ht="12.75" customHeight="1" x14ac:dyDescent="0.35">
      <c r="B484" s="76"/>
      <c r="V484" s="63"/>
      <c r="W484" s="63"/>
      <c r="X484" s="63"/>
      <c r="Y484" s="63"/>
    </row>
    <row r="485" spans="2:25" ht="12.75" customHeight="1" x14ac:dyDescent="0.35">
      <c r="B485" s="76"/>
      <c r="V485" s="63"/>
      <c r="W485" s="63"/>
      <c r="X485" s="63"/>
      <c r="Y485" s="63"/>
    </row>
    <row r="486" spans="2:25" ht="12.75" customHeight="1" x14ac:dyDescent="0.35">
      <c r="B486" s="76"/>
      <c r="V486" s="63"/>
      <c r="W486" s="63"/>
      <c r="X486" s="63"/>
      <c r="Y486" s="63"/>
    </row>
    <row r="487" spans="2:25" ht="12.75" customHeight="1" x14ac:dyDescent="0.35">
      <c r="B487" s="76"/>
      <c r="V487" s="63"/>
      <c r="W487" s="63"/>
      <c r="X487" s="63"/>
      <c r="Y487" s="63"/>
    </row>
    <row r="488" spans="2:25" ht="12.75" customHeight="1" x14ac:dyDescent="0.35">
      <c r="B488" s="76"/>
      <c r="V488" s="63"/>
      <c r="W488" s="63"/>
      <c r="X488" s="63"/>
      <c r="Y488" s="63"/>
    </row>
    <row r="489" spans="2:25" ht="12.75" customHeight="1" x14ac:dyDescent="0.35">
      <c r="B489" s="76"/>
      <c r="V489" s="63"/>
      <c r="W489" s="63"/>
      <c r="X489" s="63"/>
      <c r="Y489" s="63"/>
    </row>
    <row r="490" spans="2:25" ht="12.75" customHeight="1" x14ac:dyDescent="0.35">
      <c r="B490" s="76"/>
      <c r="V490" s="63"/>
      <c r="W490" s="63"/>
      <c r="X490" s="63"/>
      <c r="Y490" s="63"/>
    </row>
    <row r="491" spans="2:25" ht="12.75" customHeight="1" x14ac:dyDescent="0.35">
      <c r="B491" s="76"/>
      <c r="V491" s="63"/>
      <c r="W491" s="63"/>
      <c r="X491" s="63"/>
      <c r="Y491" s="63"/>
    </row>
    <row r="492" spans="2:25" ht="12.75" customHeight="1" x14ac:dyDescent="0.35">
      <c r="B492" s="76"/>
      <c r="V492" s="63"/>
      <c r="W492" s="63"/>
      <c r="X492" s="63"/>
      <c r="Y492" s="63"/>
    </row>
    <row r="493" spans="2:25" ht="12.75" customHeight="1" x14ac:dyDescent="0.35">
      <c r="B493" s="76"/>
      <c r="V493" s="63"/>
      <c r="W493" s="63"/>
      <c r="X493" s="63"/>
      <c r="Y493" s="63"/>
    </row>
    <row r="494" spans="2:25" ht="12.75" customHeight="1" x14ac:dyDescent="0.35">
      <c r="B494" s="76"/>
      <c r="V494" s="63"/>
      <c r="W494" s="63"/>
      <c r="X494" s="63"/>
      <c r="Y494" s="63"/>
    </row>
    <row r="495" spans="2:25" ht="12.75" customHeight="1" x14ac:dyDescent="0.35">
      <c r="B495" s="76"/>
      <c r="V495" s="63"/>
      <c r="W495" s="63"/>
      <c r="X495" s="63"/>
      <c r="Y495" s="63"/>
    </row>
    <row r="496" spans="2:25" ht="12.75" customHeight="1" x14ac:dyDescent="0.35">
      <c r="B496" s="76"/>
      <c r="V496" s="63"/>
      <c r="W496" s="63"/>
      <c r="X496" s="63"/>
      <c r="Y496" s="63"/>
    </row>
    <row r="497" spans="2:25" ht="12.75" customHeight="1" x14ac:dyDescent="0.35">
      <c r="B497" s="76"/>
      <c r="V497" s="63"/>
      <c r="W497" s="63"/>
      <c r="X497" s="63"/>
      <c r="Y497" s="63"/>
    </row>
    <row r="498" spans="2:25" ht="12.75" customHeight="1" x14ac:dyDescent="0.35">
      <c r="B498" s="76"/>
      <c r="V498" s="63"/>
      <c r="W498" s="63"/>
      <c r="X498" s="63"/>
      <c r="Y498" s="63"/>
    </row>
    <row r="499" spans="2:25" ht="12.75" customHeight="1" x14ac:dyDescent="0.35">
      <c r="B499" s="76"/>
      <c r="V499" s="63"/>
      <c r="W499" s="63"/>
      <c r="X499" s="63"/>
      <c r="Y499" s="63"/>
    </row>
    <row r="500" spans="2:25" ht="12.75" customHeight="1" x14ac:dyDescent="0.35">
      <c r="B500" s="76"/>
      <c r="V500" s="63"/>
      <c r="W500" s="63"/>
      <c r="X500" s="63"/>
      <c r="Y500" s="63"/>
    </row>
    <row r="501" spans="2:25" ht="12.75" customHeight="1" x14ac:dyDescent="0.35">
      <c r="B501" s="76"/>
      <c r="V501" s="63"/>
      <c r="W501" s="63"/>
      <c r="X501" s="63"/>
      <c r="Y501" s="63"/>
    </row>
    <row r="502" spans="2:25" ht="12.75" customHeight="1" x14ac:dyDescent="0.35">
      <c r="B502" s="76"/>
      <c r="V502" s="63"/>
      <c r="W502" s="63"/>
      <c r="X502" s="63"/>
      <c r="Y502" s="63"/>
    </row>
    <row r="503" spans="2:25" ht="12.75" customHeight="1" x14ac:dyDescent="0.35">
      <c r="B503" s="76"/>
      <c r="V503" s="63"/>
      <c r="W503" s="63"/>
      <c r="X503" s="63"/>
      <c r="Y503" s="63"/>
    </row>
    <row r="504" spans="2:25" ht="12.75" customHeight="1" x14ac:dyDescent="0.35">
      <c r="B504" s="76"/>
      <c r="V504" s="63"/>
      <c r="W504" s="63"/>
      <c r="X504" s="63"/>
      <c r="Y504" s="63"/>
    </row>
    <row r="505" spans="2:25" ht="12.75" customHeight="1" x14ac:dyDescent="0.35">
      <c r="B505" s="76"/>
      <c r="V505" s="63"/>
      <c r="W505" s="63"/>
      <c r="X505" s="63"/>
      <c r="Y505" s="63"/>
    </row>
    <row r="506" spans="2:25" ht="12.75" customHeight="1" x14ac:dyDescent="0.35">
      <c r="B506" s="76"/>
      <c r="V506" s="63"/>
      <c r="W506" s="63"/>
      <c r="X506" s="63"/>
      <c r="Y506" s="63"/>
    </row>
    <row r="507" spans="2:25" ht="12.75" customHeight="1" x14ac:dyDescent="0.35">
      <c r="B507" s="76"/>
      <c r="V507" s="63"/>
      <c r="W507" s="63"/>
      <c r="X507" s="63"/>
      <c r="Y507" s="63"/>
    </row>
    <row r="508" spans="2:25" ht="12.75" customHeight="1" x14ac:dyDescent="0.35">
      <c r="B508" s="76"/>
      <c r="V508" s="63"/>
      <c r="W508" s="63"/>
      <c r="X508" s="63"/>
      <c r="Y508" s="63"/>
    </row>
    <row r="509" spans="2:25" ht="12.75" customHeight="1" x14ac:dyDescent="0.35">
      <c r="B509" s="76"/>
      <c r="V509" s="63"/>
      <c r="W509" s="63"/>
      <c r="X509" s="63"/>
      <c r="Y509" s="63"/>
    </row>
    <row r="510" spans="2:25" ht="12.75" customHeight="1" x14ac:dyDescent="0.35">
      <c r="B510" s="76"/>
      <c r="V510" s="63"/>
      <c r="W510" s="63"/>
      <c r="X510" s="63"/>
      <c r="Y510" s="63"/>
    </row>
    <row r="511" spans="2:25" ht="12.75" customHeight="1" x14ac:dyDescent="0.35">
      <c r="B511" s="76"/>
      <c r="V511" s="63"/>
      <c r="W511" s="63"/>
      <c r="X511" s="63"/>
      <c r="Y511" s="63"/>
    </row>
    <row r="512" spans="2:25" ht="12.75" customHeight="1" x14ac:dyDescent="0.35">
      <c r="B512" s="76"/>
      <c r="V512" s="63"/>
      <c r="W512" s="63"/>
      <c r="X512" s="63"/>
      <c r="Y512" s="63"/>
    </row>
    <row r="513" spans="2:25" ht="12.75" customHeight="1" x14ac:dyDescent="0.35">
      <c r="B513" s="76"/>
      <c r="V513" s="63"/>
      <c r="W513" s="63"/>
      <c r="X513" s="63"/>
      <c r="Y513" s="63"/>
    </row>
    <row r="514" spans="2:25" ht="12.75" customHeight="1" x14ac:dyDescent="0.35">
      <c r="B514" s="76"/>
      <c r="V514" s="63"/>
      <c r="W514" s="63"/>
      <c r="X514" s="63"/>
      <c r="Y514" s="63"/>
    </row>
    <row r="515" spans="2:25" ht="12.75" customHeight="1" x14ac:dyDescent="0.35">
      <c r="B515" s="76"/>
      <c r="V515" s="63"/>
      <c r="W515" s="63"/>
      <c r="X515" s="63"/>
      <c r="Y515" s="63"/>
    </row>
    <row r="516" spans="2:25" ht="12.75" customHeight="1" x14ac:dyDescent="0.35">
      <c r="B516" s="76"/>
      <c r="V516" s="63"/>
      <c r="W516" s="63"/>
      <c r="X516" s="63"/>
      <c r="Y516" s="63"/>
    </row>
    <row r="517" spans="2:25" ht="12.75" customHeight="1" x14ac:dyDescent="0.35">
      <c r="B517" s="76"/>
      <c r="V517" s="63"/>
      <c r="W517" s="63"/>
      <c r="X517" s="63"/>
      <c r="Y517" s="63"/>
    </row>
    <row r="518" spans="2:25" ht="12.75" customHeight="1" x14ac:dyDescent="0.35">
      <c r="B518" s="76"/>
      <c r="V518" s="63"/>
      <c r="W518" s="63"/>
      <c r="X518" s="63"/>
      <c r="Y518" s="63"/>
    </row>
    <row r="519" spans="2:25" ht="12.75" customHeight="1" x14ac:dyDescent="0.35">
      <c r="B519" s="76"/>
      <c r="V519" s="63"/>
      <c r="W519" s="63"/>
      <c r="X519" s="63"/>
      <c r="Y519" s="63"/>
    </row>
    <row r="520" spans="2:25" ht="12.75" customHeight="1" x14ac:dyDescent="0.35">
      <c r="B520" s="76"/>
      <c r="V520" s="63"/>
      <c r="W520" s="63"/>
      <c r="X520" s="63"/>
      <c r="Y520" s="63"/>
    </row>
    <row r="521" spans="2:25" ht="12.75" customHeight="1" x14ac:dyDescent="0.35">
      <c r="B521" s="76"/>
      <c r="V521" s="63"/>
      <c r="W521" s="63"/>
      <c r="X521" s="63"/>
      <c r="Y521" s="63"/>
    </row>
    <row r="522" spans="2:25" ht="12.75" customHeight="1" x14ac:dyDescent="0.35">
      <c r="B522" s="76"/>
      <c r="V522" s="63"/>
      <c r="W522" s="63"/>
      <c r="X522" s="63"/>
      <c r="Y522" s="63"/>
    </row>
    <row r="523" spans="2:25" ht="12.75" customHeight="1" x14ac:dyDescent="0.35">
      <c r="B523" s="76"/>
      <c r="V523" s="63"/>
      <c r="W523" s="63"/>
      <c r="X523" s="63"/>
      <c r="Y523" s="63"/>
    </row>
    <row r="524" spans="2:25" ht="12.75" customHeight="1" x14ac:dyDescent="0.35">
      <c r="B524" s="76"/>
      <c r="V524" s="63"/>
      <c r="W524" s="63"/>
      <c r="X524" s="63"/>
      <c r="Y524" s="63"/>
    </row>
    <row r="525" spans="2:25" ht="12.75" customHeight="1" x14ac:dyDescent="0.35">
      <c r="B525" s="76"/>
      <c r="V525" s="63"/>
      <c r="W525" s="63"/>
      <c r="X525" s="63"/>
      <c r="Y525" s="63"/>
    </row>
    <row r="526" spans="2:25" ht="12.75" customHeight="1" x14ac:dyDescent="0.35">
      <c r="B526" s="76"/>
      <c r="V526" s="63"/>
      <c r="W526" s="63"/>
      <c r="X526" s="63"/>
      <c r="Y526" s="63"/>
    </row>
    <row r="527" spans="2:25" ht="12.75" customHeight="1" x14ac:dyDescent="0.35">
      <c r="B527" s="76"/>
      <c r="V527" s="63"/>
      <c r="W527" s="63"/>
      <c r="X527" s="63"/>
      <c r="Y527" s="63"/>
    </row>
    <row r="528" spans="2:25" ht="12.75" customHeight="1" x14ac:dyDescent="0.35">
      <c r="B528" s="76"/>
      <c r="V528" s="63"/>
      <c r="W528" s="63"/>
      <c r="X528" s="63"/>
      <c r="Y528" s="63"/>
    </row>
    <row r="529" spans="2:25" ht="12.75" customHeight="1" x14ac:dyDescent="0.35">
      <c r="B529" s="76"/>
      <c r="V529" s="63"/>
      <c r="W529" s="63"/>
      <c r="X529" s="63"/>
      <c r="Y529" s="63"/>
    </row>
    <row r="530" spans="2:25" ht="12.75" customHeight="1" x14ac:dyDescent="0.35">
      <c r="B530" s="76"/>
      <c r="V530" s="63"/>
      <c r="W530" s="63"/>
      <c r="X530" s="63"/>
      <c r="Y530" s="63"/>
    </row>
    <row r="531" spans="2:25" ht="12.75" customHeight="1" x14ac:dyDescent="0.35">
      <c r="B531" s="76"/>
      <c r="V531" s="63"/>
      <c r="W531" s="63"/>
      <c r="X531" s="63"/>
      <c r="Y531" s="63"/>
    </row>
    <row r="532" spans="2:25" ht="12.75" customHeight="1" x14ac:dyDescent="0.35">
      <c r="B532" s="76"/>
      <c r="V532" s="63"/>
      <c r="W532" s="63"/>
      <c r="X532" s="63"/>
      <c r="Y532" s="63"/>
    </row>
    <row r="533" spans="2:25" ht="12.75" customHeight="1" x14ac:dyDescent="0.35">
      <c r="B533" s="76"/>
      <c r="V533" s="63"/>
      <c r="W533" s="63"/>
      <c r="X533" s="63"/>
      <c r="Y533" s="63"/>
    </row>
    <row r="534" spans="2:25" ht="12.75" customHeight="1" x14ac:dyDescent="0.35">
      <c r="B534" s="76"/>
      <c r="V534" s="63"/>
      <c r="W534" s="63"/>
      <c r="X534" s="63"/>
      <c r="Y534" s="63"/>
    </row>
    <row r="535" spans="2:25" ht="12.75" customHeight="1" x14ac:dyDescent="0.35">
      <c r="B535" s="76"/>
      <c r="V535" s="63"/>
      <c r="W535" s="63"/>
      <c r="X535" s="63"/>
      <c r="Y535" s="63"/>
    </row>
    <row r="536" spans="2:25" ht="12.75" customHeight="1" x14ac:dyDescent="0.35">
      <c r="B536" s="76"/>
      <c r="V536" s="63"/>
      <c r="W536" s="63"/>
      <c r="X536" s="63"/>
      <c r="Y536" s="63"/>
    </row>
    <row r="537" spans="2:25" ht="12.75" customHeight="1" x14ac:dyDescent="0.35">
      <c r="B537" s="76"/>
      <c r="V537" s="63"/>
      <c r="W537" s="63"/>
      <c r="X537" s="63"/>
      <c r="Y537" s="63"/>
    </row>
    <row r="538" spans="2:25" ht="12.75" customHeight="1" x14ac:dyDescent="0.35">
      <c r="B538" s="76"/>
      <c r="V538" s="63"/>
      <c r="W538" s="63"/>
      <c r="X538" s="63"/>
      <c r="Y538" s="63"/>
    </row>
    <row r="539" spans="2:25" ht="12.75" customHeight="1" x14ac:dyDescent="0.35">
      <c r="B539" s="76"/>
      <c r="V539" s="63"/>
      <c r="W539" s="63"/>
      <c r="X539" s="63"/>
      <c r="Y539" s="63"/>
    </row>
    <row r="540" spans="2:25" ht="12.75" customHeight="1" x14ac:dyDescent="0.35">
      <c r="B540" s="76"/>
      <c r="V540" s="63"/>
      <c r="W540" s="63"/>
      <c r="X540" s="63"/>
      <c r="Y540" s="63"/>
    </row>
    <row r="541" spans="2:25" ht="12.75" customHeight="1" x14ac:dyDescent="0.35">
      <c r="B541" s="76"/>
      <c r="V541" s="63"/>
      <c r="W541" s="63"/>
      <c r="X541" s="63"/>
      <c r="Y541" s="63"/>
    </row>
    <row r="542" spans="2:25" ht="12.75" customHeight="1" x14ac:dyDescent="0.35">
      <c r="B542" s="76"/>
      <c r="V542" s="63"/>
      <c r="W542" s="63"/>
      <c r="X542" s="63"/>
      <c r="Y542" s="63"/>
    </row>
    <row r="543" spans="2:25" ht="12.75" customHeight="1" x14ac:dyDescent="0.35">
      <c r="B543" s="76"/>
      <c r="V543" s="63"/>
      <c r="W543" s="63"/>
      <c r="X543" s="63"/>
      <c r="Y543" s="63"/>
    </row>
    <row r="544" spans="2:25" ht="12.75" customHeight="1" x14ac:dyDescent="0.35">
      <c r="B544" s="76"/>
      <c r="V544" s="63"/>
      <c r="W544" s="63"/>
      <c r="X544" s="63"/>
      <c r="Y544" s="63"/>
    </row>
    <row r="545" spans="2:25" ht="12.75" customHeight="1" x14ac:dyDescent="0.35">
      <c r="B545" s="76"/>
      <c r="V545" s="63"/>
      <c r="W545" s="63"/>
      <c r="X545" s="63"/>
      <c r="Y545" s="63"/>
    </row>
    <row r="546" spans="2:25" ht="12.75" customHeight="1" x14ac:dyDescent="0.35">
      <c r="B546" s="76"/>
      <c r="V546" s="63"/>
      <c r="W546" s="63"/>
      <c r="X546" s="63"/>
      <c r="Y546" s="63"/>
    </row>
    <row r="547" spans="2:25" ht="12.75" customHeight="1" x14ac:dyDescent="0.35">
      <c r="B547" s="76"/>
      <c r="V547" s="63"/>
      <c r="W547" s="63"/>
      <c r="X547" s="63"/>
      <c r="Y547" s="63"/>
    </row>
    <row r="548" spans="2:25" ht="12.75" customHeight="1" x14ac:dyDescent="0.35">
      <c r="B548" s="76"/>
      <c r="V548" s="63"/>
      <c r="W548" s="63"/>
      <c r="X548" s="63"/>
      <c r="Y548" s="63"/>
    </row>
    <row r="549" spans="2:25" ht="12.75" customHeight="1" x14ac:dyDescent="0.35">
      <c r="B549" s="76"/>
      <c r="V549" s="63"/>
      <c r="W549" s="63"/>
      <c r="X549" s="63"/>
      <c r="Y549" s="63"/>
    </row>
    <row r="550" spans="2:25" ht="12.75" customHeight="1" x14ac:dyDescent="0.35">
      <c r="B550" s="76"/>
      <c r="V550" s="63"/>
      <c r="W550" s="63"/>
      <c r="X550" s="63"/>
      <c r="Y550" s="63"/>
    </row>
    <row r="551" spans="2:25" ht="12.75" customHeight="1" x14ac:dyDescent="0.35">
      <c r="B551" s="76"/>
      <c r="V551" s="63"/>
      <c r="W551" s="63"/>
      <c r="X551" s="63"/>
      <c r="Y551" s="63"/>
    </row>
    <row r="552" spans="2:25" ht="12.75" customHeight="1" x14ac:dyDescent="0.35">
      <c r="B552" s="76"/>
      <c r="V552" s="63"/>
      <c r="W552" s="63"/>
      <c r="X552" s="63"/>
      <c r="Y552" s="63"/>
    </row>
    <row r="553" spans="2:25" ht="12.75" customHeight="1" x14ac:dyDescent="0.35">
      <c r="B553" s="76"/>
      <c r="V553" s="63"/>
      <c r="W553" s="63"/>
      <c r="X553" s="63"/>
      <c r="Y553" s="63"/>
    </row>
    <row r="554" spans="2:25" ht="12.75" customHeight="1" x14ac:dyDescent="0.35">
      <c r="B554" s="76"/>
      <c r="V554" s="63"/>
      <c r="W554" s="63"/>
      <c r="X554" s="63"/>
      <c r="Y554" s="63"/>
    </row>
    <row r="555" spans="2:25" ht="12.75" customHeight="1" x14ac:dyDescent="0.35">
      <c r="B555" s="76"/>
      <c r="V555" s="63"/>
      <c r="W555" s="63"/>
      <c r="X555" s="63"/>
      <c r="Y555" s="63"/>
    </row>
    <row r="556" spans="2:25" ht="12.75" customHeight="1" x14ac:dyDescent="0.35">
      <c r="B556" s="76"/>
      <c r="V556" s="63"/>
      <c r="W556" s="63"/>
      <c r="X556" s="63"/>
      <c r="Y556" s="63"/>
    </row>
    <row r="557" spans="2:25" ht="12.75" customHeight="1" x14ac:dyDescent="0.35">
      <c r="B557" s="76"/>
      <c r="V557" s="63"/>
      <c r="W557" s="63"/>
      <c r="X557" s="63"/>
      <c r="Y557" s="63"/>
    </row>
    <row r="558" spans="2:25" ht="12.75" customHeight="1" x14ac:dyDescent="0.35">
      <c r="B558" s="76"/>
      <c r="V558" s="63"/>
      <c r="W558" s="63"/>
      <c r="X558" s="63"/>
      <c r="Y558" s="63"/>
    </row>
    <row r="559" spans="2:25" ht="12.75" customHeight="1" x14ac:dyDescent="0.35">
      <c r="B559" s="76"/>
      <c r="V559" s="63"/>
      <c r="W559" s="63"/>
      <c r="X559" s="63"/>
      <c r="Y559" s="63"/>
    </row>
    <row r="560" spans="2:25" ht="12.75" customHeight="1" x14ac:dyDescent="0.35">
      <c r="B560" s="76"/>
      <c r="V560" s="63"/>
      <c r="W560" s="63"/>
      <c r="X560" s="63"/>
      <c r="Y560" s="63"/>
    </row>
    <row r="561" spans="2:25" ht="12.75" customHeight="1" x14ac:dyDescent="0.35">
      <c r="B561" s="76"/>
      <c r="V561" s="63"/>
      <c r="W561" s="63"/>
      <c r="X561" s="63"/>
      <c r="Y561" s="63"/>
    </row>
    <row r="562" spans="2:25" ht="12.75" customHeight="1" x14ac:dyDescent="0.35">
      <c r="B562" s="76"/>
      <c r="V562" s="63"/>
      <c r="W562" s="63"/>
      <c r="X562" s="63"/>
      <c r="Y562" s="63"/>
    </row>
    <row r="563" spans="2:25" ht="12.75" customHeight="1" x14ac:dyDescent="0.35">
      <c r="B563" s="76"/>
      <c r="V563" s="63"/>
      <c r="W563" s="63"/>
      <c r="X563" s="63"/>
      <c r="Y563" s="63"/>
    </row>
    <row r="564" spans="2:25" ht="12.75" customHeight="1" x14ac:dyDescent="0.35">
      <c r="B564" s="76"/>
      <c r="V564" s="63"/>
      <c r="W564" s="63"/>
      <c r="X564" s="63"/>
      <c r="Y564" s="63"/>
    </row>
    <row r="565" spans="2:25" ht="12.75" customHeight="1" x14ac:dyDescent="0.35">
      <c r="B565" s="76"/>
      <c r="V565" s="63"/>
      <c r="W565" s="63"/>
      <c r="X565" s="63"/>
      <c r="Y565" s="63"/>
    </row>
    <row r="566" spans="2:25" ht="12.75" customHeight="1" x14ac:dyDescent="0.35">
      <c r="B566" s="76"/>
      <c r="V566" s="63"/>
      <c r="W566" s="63"/>
      <c r="X566" s="63"/>
      <c r="Y566" s="63"/>
    </row>
    <row r="567" spans="2:25" ht="12.75" customHeight="1" x14ac:dyDescent="0.35">
      <c r="B567" s="76"/>
      <c r="V567" s="63"/>
      <c r="W567" s="63"/>
      <c r="X567" s="63"/>
      <c r="Y567" s="63"/>
    </row>
    <row r="568" spans="2:25" ht="12.75" customHeight="1" x14ac:dyDescent="0.35">
      <c r="B568" s="76"/>
      <c r="V568" s="63"/>
      <c r="W568" s="63"/>
      <c r="X568" s="63"/>
      <c r="Y568" s="63"/>
    </row>
    <row r="569" spans="2:25" ht="12.75" customHeight="1" x14ac:dyDescent="0.35">
      <c r="B569" s="76"/>
      <c r="V569" s="63"/>
      <c r="W569" s="63"/>
      <c r="X569" s="63"/>
      <c r="Y569" s="63"/>
    </row>
    <row r="570" spans="2:25" ht="12.75" customHeight="1" x14ac:dyDescent="0.35">
      <c r="B570" s="76"/>
      <c r="V570" s="63"/>
      <c r="W570" s="63"/>
      <c r="X570" s="63"/>
      <c r="Y570" s="63"/>
    </row>
    <row r="571" spans="2:25" ht="12.75" customHeight="1" x14ac:dyDescent="0.35">
      <c r="B571" s="76"/>
      <c r="V571" s="63"/>
      <c r="W571" s="63"/>
      <c r="X571" s="63"/>
      <c r="Y571" s="63"/>
    </row>
    <row r="572" spans="2:25" ht="12.75" customHeight="1" x14ac:dyDescent="0.35">
      <c r="B572" s="76"/>
      <c r="V572" s="63"/>
      <c r="W572" s="63"/>
      <c r="X572" s="63"/>
      <c r="Y572" s="63"/>
    </row>
    <row r="573" spans="2:25" ht="12.75" customHeight="1" x14ac:dyDescent="0.35">
      <c r="B573" s="76"/>
      <c r="V573" s="63"/>
      <c r="W573" s="63"/>
      <c r="X573" s="63"/>
      <c r="Y573" s="63"/>
    </row>
    <row r="574" spans="2:25" ht="12.75" customHeight="1" x14ac:dyDescent="0.35">
      <c r="B574" s="76"/>
      <c r="V574" s="63"/>
      <c r="W574" s="63"/>
      <c r="X574" s="63"/>
      <c r="Y574" s="63"/>
    </row>
    <row r="575" spans="2:25" ht="12.75" customHeight="1" x14ac:dyDescent="0.35">
      <c r="B575" s="76"/>
      <c r="V575" s="63"/>
      <c r="W575" s="63"/>
      <c r="X575" s="63"/>
      <c r="Y575" s="63"/>
    </row>
    <row r="576" spans="2:25" ht="12.75" customHeight="1" x14ac:dyDescent="0.35">
      <c r="B576" s="76"/>
      <c r="V576" s="63"/>
      <c r="W576" s="63"/>
      <c r="X576" s="63"/>
      <c r="Y576" s="63"/>
    </row>
    <row r="577" spans="2:25" ht="12.75" customHeight="1" x14ac:dyDescent="0.35">
      <c r="B577" s="76"/>
      <c r="V577" s="63"/>
      <c r="W577" s="63"/>
      <c r="X577" s="63"/>
      <c r="Y577" s="63"/>
    </row>
    <row r="578" spans="2:25" ht="12.75" customHeight="1" x14ac:dyDescent="0.35">
      <c r="B578" s="76"/>
      <c r="V578" s="63"/>
      <c r="W578" s="63"/>
      <c r="X578" s="63"/>
      <c r="Y578" s="63"/>
    </row>
    <row r="579" spans="2:25" ht="12.75" customHeight="1" x14ac:dyDescent="0.35">
      <c r="B579" s="76"/>
      <c r="V579" s="63"/>
      <c r="W579" s="63"/>
      <c r="X579" s="63"/>
      <c r="Y579" s="63"/>
    </row>
    <row r="580" spans="2:25" ht="12.75" customHeight="1" x14ac:dyDescent="0.35">
      <c r="B580" s="76"/>
      <c r="V580" s="63"/>
      <c r="W580" s="63"/>
      <c r="X580" s="63"/>
      <c r="Y580" s="63"/>
    </row>
    <row r="581" spans="2:25" ht="12.75" customHeight="1" x14ac:dyDescent="0.35">
      <c r="B581" s="76"/>
      <c r="V581" s="63"/>
      <c r="W581" s="63"/>
      <c r="X581" s="63"/>
      <c r="Y581" s="63"/>
    </row>
    <row r="582" spans="2:25" ht="12.75" customHeight="1" x14ac:dyDescent="0.35">
      <c r="B582" s="76"/>
      <c r="V582" s="63"/>
      <c r="W582" s="63"/>
      <c r="X582" s="63"/>
      <c r="Y582" s="63"/>
    </row>
    <row r="583" spans="2:25" ht="12.75" customHeight="1" x14ac:dyDescent="0.35">
      <c r="B583" s="76"/>
      <c r="V583" s="63"/>
      <c r="W583" s="63"/>
      <c r="X583" s="63"/>
      <c r="Y583" s="63"/>
    </row>
    <row r="584" spans="2:25" ht="12.75" customHeight="1" x14ac:dyDescent="0.35">
      <c r="B584" s="76"/>
      <c r="V584" s="63"/>
      <c r="W584" s="63"/>
      <c r="X584" s="63"/>
      <c r="Y584" s="63"/>
    </row>
    <row r="585" spans="2:25" ht="12.75" customHeight="1" x14ac:dyDescent="0.35">
      <c r="B585" s="76"/>
      <c r="V585" s="63"/>
      <c r="W585" s="63"/>
      <c r="X585" s="63"/>
      <c r="Y585" s="63"/>
    </row>
    <row r="586" spans="2:25" ht="12.75" customHeight="1" x14ac:dyDescent="0.35">
      <c r="B586" s="76"/>
      <c r="V586" s="63"/>
      <c r="W586" s="63"/>
      <c r="X586" s="63"/>
      <c r="Y586" s="63"/>
    </row>
    <row r="587" spans="2:25" ht="12.75" customHeight="1" x14ac:dyDescent="0.35">
      <c r="B587" s="76"/>
      <c r="V587" s="63"/>
      <c r="W587" s="63"/>
      <c r="X587" s="63"/>
      <c r="Y587" s="63"/>
    </row>
    <row r="588" spans="2:25" ht="12.75" customHeight="1" x14ac:dyDescent="0.35">
      <c r="B588" s="76"/>
      <c r="V588" s="63"/>
      <c r="W588" s="63"/>
      <c r="X588" s="63"/>
      <c r="Y588" s="63"/>
    </row>
    <row r="589" spans="2:25" ht="12.75" customHeight="1" x14ac:dyDescent="0.35">
      <c r="B589" s="76"/>
      <c r="V589" s="63"/>
      <c r="W589" s="63"/>
      <c r="X589" s="63"/>
      <c r="Y589" s="63"/>
    </row>
    <row r="590" spans="2:25" ht="12.75" customHeight="1" x14ac:dyDescent="0.35">
      <c r="B590" s="76"/>
      <c r="V590" s="63"/>
      <c r="W590" s="63"/>
      <c r="X590" s="63"/>
      <c r="Y590" s="63"/>
    </row>
    <row r="591" spans="2:25" ht="12.75" customHeight="1" x14ac:dyDescent="0.35">
      <c r="B591" s="76"/>
      <c r="V591" s="63"/>
      <c r="W591" s="63"/>
      <c r="X591" s="63"/>
      <c r="Y591" s="63"/>
    </row>
    <row r="592" spans="2:25" ht="12.75" customHeight="1" x14ac:dyDescent="0.35">
      <c r="B592" s="76"/>
      <c r="V592" s="63"/>
      <c r="W592" s="63"/>
      <c r="X592" s="63"/>
      <c r="Y592" s="63"/>
    </row>
    <row r="593" spans="2:25" ht="12.75" customHeight="1" x14ac:dyDescent="0.35">
      <c r="B593" s="76"/>
      <c r="V593" s="63"/>
      <c r="W593" s="63"/>
      <c r="X593" s="63"/>
      <c r="Y593" s="63"/>
    </row>
    <row r="594" spans="2:25" ht="12.75" customHeight="1" x14ac:dyDescent="0.35">
      <c r="B594" s="76"/>
      <c r="V594" s="63"/>
      <c r="W594" s="63"/>
      <c r="X594" s="63"/>
      <c r="Y594" s="63"/>
    </row>
    <row r="595" spans="2:25" ht="12.75" customHeight="1" x14ac:dyDescent="0.35">
      <c r="B595" s="76"/>
      <c r="V595" s="63"/>
      <c r="W595" s="63"/>
      <c r="X595" s="63"/>
      <c r="Y595" s="63"/>
    </row>
    <row r="596" spans="2:25" ht="12.75" customHeight="1" x14ac:dyDescent="0.35">
      <c r="B596" s="76"/>
      <c r="V596" s="63"/>
      <c r="W596" s="63"/>
      <c r="X596" s="63"/>
      <c r="Y596" s="63"/>
    </row>
    <row r="597" spans="2:25" ht="12.75" customHeight="1" x14ac:dyDescent="0.35">
      <c r="B597" s="76"/>
      <c r="V597" s="63"/>
      <c r="W597" s="63"/>
      <c r="X597" s="63"/>
      <c r="Y597" s="63"/>
    </row>
    <row r="598" spans="2:25" ht="12.75" customHeight="1" x14ac:dyDescent="0.35">
      <c r="B598" s="76"/>
      <c r="V598" s="63"/>
      <c r="W598" s="63"/>
      <c r="X598" s="63"/>
      <c r="Y598" s="63"/>
    </row>
    <row r="599" spans="2:25" ht="12.75" customHeight="1" x14ac:dyDescent="0.35">
      <c r="B599" s="76"/>
      <c r="V599" s="63"/>
      <c r="W599" s="63"/>
      <c r="X599" s="63"/>
      <c r="Y599" s="63"/>
    </row>
    <row r="600" spans="2:25" ht="12.75" customHeight="1" x14ac:dyDescent="0.35">
      <c r="B600" s="76"/>
      <c r="V600" s="63"/>
      <c r="W600" s="63"/>
      <c r="X600" s="63"/>
      <c r="Y600" s="63"/>
    </row>
    <row r="601" spans="2:25" ht="12.75" customHeight="1" x14ac:dyDescent="0.35">
      <c r="B601" s="76"/>
      <c r="V601" s="63"/>
      <c r="W601" s="63"/>
      <c r="X601" s="63"/>
      <c r="Y601" s="63"/>
    </row>
    <row r="602" spans="2:25" ht="12.75" customHeight="1" x14ac:dyDescent="0.35">
      <c r="B602" s="76"/>
      <c r="V602" s="63"/>
      <c r="W602" s="63"/>
      <c r="X602" s="63"/>
      <c r="Y602" s="63"/>
    </row>
    <row r="603" spans="2:25" ht="12.75" customHeight="1" x14ac:dyDescent="0.35">
      <c r="B603" s="76"/>
      <c r="V603" s="63"/>
      <c r="W603" s="63"/>
      <c r="X603" s="63"/>
      <c r="Y603" s="63"/>
    </row>
    <row r="604" spans="2:25" ht="12.75" customHeight="1" x14ac:dyDescent="0.35">
      <c r="B604" s="76"/>
      <c r="V604" s="63"/>
      <c r="W604" s="63"/>
      <c r="X604" s="63"/>
      <c r="Y604" s="63"/>
    </row>
    <row r="605" spans="2:25" ht="12.75" customHeight="1" x14ac:dyDescent="0.35">
      <c r="B605" s="76"/>
      <c r="V605" s="63"/>
      <c r="W605" s="63"/>
      <c r="X605" s="63"/>
      <c r="Y605" s="63"/>
    </row>
    <row r="606" spans="2:25" ht="12.75" customHeight="1" x14ac:dyDescent="0.35">
      <c r="B606" s="76"/>
      <c r="V606" s="63"/>
      <c r="W606" s="63"/>
      <c r="X606" s="63"/>
      <c r="Y606" s="63"/>
    </row>
    <row r="607" spans="2:25" ht="12.75" customHeight="1" x14ac:dyDescent="0.35">
      <c r="B607" s="76"/>
      <c r="V607" s="63"/>
      <c r="W607" s="63"/>
      <c r="X607" s="63"/>
      <c r="Y607" s="63"/>
    </row>
    <row r="608" spans="2:25" ht="12.75" customHeight="1" x14ac:dyDescent="0.35">
      <c r="B608" s="76"/>
      <c r="V608" s="63"/>
      <c r="W608" s="63"/>
      <c r="X608" s="63"/>
      <c r="Y608" s="63"/>
    </row>
    <row r="609" spans="2:25" ht="12.75" customHeight="1" x14ac:dyDescent="0.35">
      <c r="B609" s="76"/>
      <c r="V609" s="63"/>
      <c r="W609" s="63"/>
      <c r="X609" s="63"/>
      <c r="Y609" s="63"/>
    </row>
    <row r="610" spans="2:25" ht="12.75" customHeight="1" x14ac:dyDescent="0.35">
      <c r="B610" s="76"/>
      <c r="V610" s="63"/>
      <c r="W610" s="63"/>
      <c r="X610" s="63"/>
      <c r="Y610" s="63"/>
    </row>
    <row r="611" spans="2:25" ht="12.75" customHeight="1" x14ac:dyDescent="0.35">
      <c r="B611" s="76"/>
      <c r="V611" s="63"/>
      <c r="W611" s="63"/>
      <c r="X611" s="63"/>
      <c r="Y611" s="63"/>
    </row>
    <row r="612" spans="2:25" ht="12.75" customHeight="1" x14ac:dyDescent="0.35">
      <c r="B612" s="76"/>
      <c r="V612" s="63"/>
      <c r="W612" s="63"/>
      <c r="X612" s="63"/>
      <c r="Y612" s="63"/>
    </row>
    <row r="613" spans="2:25" ht="12.75" customHeight="1" x14ac:dyDescent="0.35">
      <c r="B613" s="76"/>
      <c r="V613" s="63"/>
      <c r="W613" s="63"/>
      <c r="X613" s="63"/>
      <c r="Y613" s="63"/>
    </row>
    <row r="614" spans="2:25" ht="12.75" customHeight="1" x14ac:dyDescent="0.35">
      <c r="B614" s="76"/>
      <c r="V614" s="63"/>
      <c r="W614" s="63"/>
      <c r="X614" s="63"/>
      <c r="Y614" s="63"/>
    </row>
    <row r="615" spans="2:25" ht="12.75" customHeight="1" x14ac:dyDescent="0.35">
      <c r="B615" s="76"/>
      <c r="V615" s="63"/>
      <c r="W615" s="63"/>
      <c r="X615" s="63"/>
      <c r="Y615" s="63"/>
    </row>
    <row r="616" spans="2:25" ht="12.75" customHeight="1" x14ac:dyDescent="0.35">
      <c r="B616" s="76"/>
      <c r="V616" s="63"/>
      <c r="W616" s="63"/>
      <c r="X616" s="63"/>
      <c r="Y616" s="63"/>
    </row>
    <row r="617" spans="2:25" ht="12.75" customHeight="1" x14ac:dyDescent="0.35">
      <c r="B617" s="76"/>
      <c r="V617" s="63"/>
      <c r="W617" s="63"/>
      <c r="X617" s="63"/>
      <c r="Y617" s="63"/>
    </row>
    <row r="618" spans="2:25" ht="12.75" customHeight="1" x14ac:dyDescent="0.35">
      <c r="B618" s="76"/>
      <c r="V618" s="63"/>
      <c r="W618" s="63"/>
      <c r="X618" s="63"/>
      <c r="Y618" s="63"/>
    </row>
    <row r="619" spans="2:25" ht="12.75" customHeight="1" x14ac:dyDescent="0.35">
      <c r="B619" s="76"/>
      <c r="V619" s="63"/>
      <c r="W619" s="63"/>
      <c r="X619" s="63"/>
      <c r="Y619" s="63"/>
    </row>
    <row r="620" spans="2:25" ht="12.75" customHeight="1" x14ac:dyDescent="0.35">
      <c r="B620" s="76"/>
      <c r="V620" s="63"/>
      <c r="W620" s="63"/>
      <c r="X620" s="63"/>
      <c r="Y620" s="63"/>
    </row>
    <row r="621" spans="2:25" ht="12.75" customHeight="1" x14ac:dyDescent="0.35">
      <c r="B621" s="76"/>
      <c r="V621" s="63"/>
      <c r="W621" s="63"/>
      <c r="X621" s="63"/>
      <c r="Y621" s="63"/>
    </row>
    <row r="622" spans="2:25" ht="12.75" customHeight="1" x14ac:dyDescent="0.35">
      <c r="B622" s="76"/>
      <c r="V622" s="63"/>
      <c r="W622" s="63"/>
      <c r="X622" s="63"/>
      <c r="Y622" s="63"/>
    </row>
    <row r="623" spans="2:25" ht="12.75" customHeight="1" x14ac:dyDescent="0.35">
      <c r="B623" s="76"/>
      <c r="V623" s="63"/>
      <c r="W623" s="63"/>
      <c r="X623" s="63"/>
      <c r="Y623" s="63"/>
    </row>
    <row r="624" spans="2:25" ht="12.75" customHeight="1" x14ac:dyDescent="0.35">
      <c r="B624" s="76"/>
      <c r="V624" s="63"/>
      <c r="W624" s="63"/>
      <c r="X624" s="63"/>
      <c r="Y624" s="63"/>
    </row>
    <row r="625" spans="2:25" ht="12.75" customHeight="1" x14ac:dyDescent="0.35">
      <c r="B625" s="76"/>
      <c r="V625" s="63"/>
      <c r="W625" s="63"/>
      <c r="X625" s="63"/>
      <c r="Y625" s="63"/>
    </row>
    <row r="626" spans="2:25" ht="12.75" customHeight="1" x14ac:dyDescent="0.35">
      <c r="B626" s="76"/>
      <c r="V626" s="63"/>
      <c r="W626" s="63"/>
      <c r="X626" s="63"/>
      <c r="Y626" s="63"/>
    </row>
    <row r="627" spans="2:25" ht="12.75" customHeight="1" x14ac:dyDescent="0.35">
      <c r="B627" s="76"/>
      <c r="V627" s="63"/>
      <c r="W627" s="63"/>
      <c r="X627" s="63"/>
      <c r="Y627" s="63"/>
    </row>
    <row r="628" spans="2:25" ht="12.75" customHeight="1" x14ac:dyDescent="0.35">
      <c r="B628" s="76"/>
      <c r="V628" s="63"/>
      <c r="W628" s="63"/>
      <c r="X628" s="63"/>
      <c r="Y628" s="63"/>
    </row>
    <row r="629" spans="2:25" ht="12.75" customHeight="1" x14ac:dyDescent="0.35">
      <c r="B629" s="76"/>
      <c r="V629" s="63"/>
      <c r="W629" s="63"/>
      <c r="X629" s="63"/>
      <c r="Y629" s="63"/>
    </row>
    <row r="630" spans="2:25" ht="12.75" customHeight="1" x14ac:dyDescent="0.35">
      <c r="B630" s="76"/>
      <c r="V630" s="63"/>
      <c r="W630" s="63"/>
      <c r="X630" s="63"/>
      <c r="Y630" s="63"/>
    </row>
    <row r="631" spans="2:25" ht="12.75" customHeight="1" x14ac:dyDescent="0.35">
      <c r="B631" s="76"/>
      <c r="V631" s="63"/>
      <c r="W631" s="63"/>
      <c r="X631" s="63"/>
      <c r="Y631" s="63"/>
    </row>
    <row r="632" spans="2:25" ht="12.75" customHeight="1" x14ac:dyDescent="0.35">
      <c r="B632" s="76"/>
      <c r="V632" s="63"/>
      <c r="W632" s="63"/>
      <c r="X632" s="63"/>
      <c r="Y632" s="63"/>
    </row>
    <row r="633" spans="2:25" ht="12.75" customHeight="1" x14ac:dyDescent="0.35">
      <c r="B633" s="76"/>
      <c r="V633" s="63"/>
      <c r="W633" s="63"/>
      <c r="X633" s="63"/>
      <c r="Y633" s="63"/>
    </row>
    <row r="634" spans="2:25" ht="12.75" customHeight="1" x14ac:dyDescent="0.35">
      <c r="B634" s="76"/>
      <c r="V634" s="63"/>
      <c r="W634" s="63"/>
      <c r="X634" s="63"/>
      <c r="Y634" s="63"/>
    </row>
    <row r="635" spans="2:25" ht="12.75" customHeight="1" x14ac:dyDescent="0.35">
      <c r="B635" s="76"/>
      <c r="V635" s="63"/>
      <c r="W635" s="63"/>
      <c r="X635" s="63"/>
      <c r="Y635" s="63"/>
    </row>
    <row r="636" spans="2:25" ht="12.75" customHeight="1" x14ac:dyDescent="0.35">
      <c r="B636" s="76"/>
      <c r="V636" s="63"/>
      <c r="W636" s="63"/>
      <c r="X636" s="63"/>
      <c r="Y636" s="63"/>
    </row>
    <row r="637" spans="2:25" ht="12.75" customHeight="1" x14ac:dyDescent="0.35">
      <c r="B637" s="76"/>
      <c r="V637" s="63"/>
      <c r="W637" s="63"/>
      <c r="X637" s="63"/>
      <c r="Y637" s="63"/>
    </row>
    <row r="638" spans="2:25" ht="12.75" customHeight="1" x14ac:dyDescent="0.35">
      <c r="B638" s="76"/>
      <c r="V638" s="63"/>
      <c r="W638" s="63"/>
      <c r="X638" s="63"/>
      <c r="Y638" s="63"/>
    </row>
    <row r="639" spans="2:25" ht="12.75" customHeight="1" x14ac:dyDescent="0.35">
      <c r="B639" s="76"/>
      <c r="V639" s="63"/>
      <c r="W639" s="63"/>
      <c r="X639" s="63"/>
      <c r="Y639" s="63"/>
    </row>
    <row r="640" spans="2:25" ht="12.75" customHeight="1" x14ac:dyDescent="0.35">
      <c r="B640" s="76"/>
      <c r="V640" s="63"/>
      <c r="W640" s="63"/>
      <c r="X640" s="63"/>
      <c r="Y640" s="63"/>
    </row>
    <row r="641" spans="2:25" ht="12.75" customHeight="1" x14ac:dyDescent="0.35">
      <c r="B641" s="76"/>
      <c r="V641" s="63"/>
      <c r="W641" s="63"/>
      <c r="X641" s="63"/>
      <c r="Y641" s="63"/>
    </row>
    <row r="642" spans="2:25" ht="12.75" customHeight="1" x14ac:dyDescent="0.35">
      <c r="B642" s="76"/>
      <c r="V642" s="63"/>
      <c r="W642" s="63"/>
      <c r="X642" s="63"/>
      <c r="Y642" s="63"/>
    </row>
    <row r="643" spans="2:25" ht="12.75" customHeight="1" x14ac:dyDescent="0.35">
      <c r="B643" s="76"/>
      <c r="V643" s="63"/>
      <c r="W643" s="63"/>
      <c r="X643" s="63"/>
      <c r="Y643" s="63"/>
    </row>
    <row r="644" spans="2:25" ht="12.75" customHeight="1" x14ac:dyDescent="0.35">
      <c r="B644" s="76"/>
      <c r="V644" s="63"/>
      <c r="W644" s="63"/>
      <c r="X644" s="63"/>
      <c r="Y644" s="63"/>
    </row>
    <row r="645" spans="2:25" ht="12.75" customHeight="1" x14ac:dyDescent="0.35">
      <c r="B645" s="76"/>
      <c r="V645" s="63"/>
      <c r="W645" s="63"/>
      <c r="X645" s="63"/>
      <c r="Y645" s="63"/>
    </row>
    <row r="646" spans="2:25" ht="12.75" customHeight="1" x14ac:dyDescent="0.35">
      <c r="B646" s="76"/>
      <c r="V646" s="63"/>
      <c r="W646" s="63"/>
      <c r="X646" s="63"/>
      <c r="Y646" s="63"/>
    </row>
    <row r="647" spans="2:25" ht="12.75" customHeight="1" x14ac:dyDescent="0.35">
      <c r="B647" s="76"/>
      <c r="V647" s="63"/>
      <c r="W647" s="63"/>
      <c r="X647" s="63"/>
      <c r="Y647" s="63"/>
    </row>
    <row r="648" spans="2:25" ht="12.75" customHeight="1" x14ac:dyDescent="0.35">
      <c r="B648" s="76"/>
      <c r="V648" s="63"/>
      <c r="W648" s="63"/>
      <c r="X648" s="63"/>
      <c r="Y648" s="63"/>
    </row>
    <row r="649" spans="2:25" ht="12.75" customHeight="1" x14ac:dyDescent="0.35">
      <c r="B649" s="76"/>
      <c r="V649" s="63"/>
      <c r="W649" s="63"/>
      <c r="X649" s="63"/>
      <c r="Y649" s="63"/>
    </row>
    <row r="650" spans="2:25" ht="12.75" customHeight="1" x14ac:dyDescent="0.35">
      <c r="B650" s="76"/>
      <c r="V650" s="63"/>
      <c r="W650" s="63"/>
      <c r="X650" s="63"/>
      <c r="Y650" s="63"/>
    </row>
    <row r="651" spans="2:25" ht="12.75" customHeight="1" x14ac:dyDescent="0.35">
      <c r="B651" s="76"/>
      <c r="V651" s="63"/>
      <c r="W651" s="63"/>
      <c r="X651" s="63"/>
      <c r="Y651" s="63"/>
    </row>
    <row r="652" spans="2:25" ht="12.75" customHeight="1" x14ac:dyDescent="0.35">
      <c r="B652" s="76"/>
      <c r="V652" s="63"/>
      <c r="W652" s="63"/>
      <c r="X652" s="63"/>
      <c r="Y652" s="63"/>
    </row>
    <row r="653" spans="2:25" ht="12.75" customHeight="1" x14ac:dyDescent="0.35">
      <c r="B653" s="76"/>
      <c r="V653" s="63"/>
      <c r="W653" s="63"/>
      <c r="X653" s="63"/>
      <c r="Y653" s="63"/>
    </row>
    <row r="654" spans="2:25" ht="12.75" customHeight="1" x14ac:dyDescent="0.35">
      <c r="B654" s="76"/>
      <c r="V654" s="63"/>
      <c r="W654" s="63"/>
      <c r="X654" s="63"/>
      <c r="Y654" s="63"/>
    </row>
    <row r="655" spans="2:25" ht="12.75" customHeight="1" x14ac:dyDescent="0.35">
      <c r="B655" s="76"/>
      <c r="V655" s="63"/>
      <c r="W655" s="63"/>
      <c r="X655" s="63"/>
      <c r="Y655" s="63"/>
    </row>
    <row r="656" spans="2:25" ht="12.75" customHeight="1" x14ac:dyDescent="0.35">
      <c r="B656" s="76"/>
      <c r="V656" s="63"/>
      <c r="W656" s="63"/>
      <c r="X656" s="63"/>
      <c r="Y656" s="63"/>
    </row>
    <row r="657" spans="2:25" ht="12.75" customHeight="1" x14ac:dyDescent="0.35">
      <c r="B657" s="76"/>
      <c r="V657" s="63"/>
      <c r="W657" s="63"/>
      <c r="X657" s="63"/>
      <c r="Y657" s="63"/>
    </row>
    <row r="658" spans="2:25" ht="12.75" customHeight="1" x14ac:dyDescent="0.35">
      <c r="B658" s="76"/>
      <c r="V658" s="63"/>
      <c r="W658" s="63"/>
      <c r="X658" s="63"/>
      <c r="Y658" s="63"/>
    </row>
    <row r="659" spans="2:25" ht="12.75" customHeight="1" x14ac:dyDescent="0.35">
      <c r="B659" s="76"/>
      <c r="V659" s="63"/>
      <c r="W659" s="63"/>
      <c r="X659" s="63"/>
      <c r="Y659" s="63"/>
    </row>
    <row r="660" spans="2:25" ht="12.75" customHeight="1" x14ac:dyDescent="0.35">
      <c r="B660" s="76"/>
      <c r="V660" s="63"/>
      <c r="W660" s="63"/>
      <c r="X660" s="63"/>
      <c r="Y660" s="63"/>
    </row>
    <row r="661" spans="2:25" ht="12.75" customHeight="1" x14ac:dyDescent="0.35">
      <c r="B661" s="76"/>
      <c r="V661" s="63"/>
      <c r="W661" s="63"/>
      <c r="X661" s="63"/>
      <c r="Y661" s="63"/>
    </row>
    <row r="662" spans="2:25" ht="12.75" customHeight="1" x14ac:dyDescent="0.35">
      <c r="B662" s="76"/>
      <c r="V662" s="63"/>
      <c r="W662" s="63"/>
      <c r="X662" s="63"/>
      <c r="Y662" s="63"/>
    </row>
    <row r="663" spans="2:25" ht="12.75" customHeight="1" x14ac:dyDescent="0.35">
      <c r="B663" s="76"/>
      <c r="V663" s="63"/>
      <c r="W663" s="63"/>
      <c r="X663" s="63"/>
      <c r="Y663" s="63"/>
    </row>
    <row r="664" spans="2:25" ht="12.75" customHeight="1" x14ac:dyDescent="0.35">
      <c r="B664" s="76"/>
      <c r="V664" s="63"/>
      <c r="W664" s="63"/>
      <c r="X664" s="63"/>
      <c r="Y664" s="63"/>
    </row>
    <row r="665" spans="2:25" ht="12.75" customHeight="1" x14ac:dyDescent="0.35">
      <c r="B665" s="76"/>
      <c r="V665" s="63"/>
      <c r="W665" s="63"/>
      <c r="X665" s="63"/>
      <c r="Y665" s="63"/>
    </row>
    <row r="666" spans="2:25" ht="12.75" customHeight="1" x14ac:dyDescent="0.35">
      <c r="B666" s="76"/>
      <c r="V666" s="63"/>
      <c r="W666" s="63"/>
      <c r="X666" s="63"/>
      <c r="Y666" s="63"/>
    </row>
    <row r="667" spans="2:25" ht="12.75" customHeight="1" x14ac:dyDescent="0.35">
      <c r="B667" s="76"/>
      <c r="V667" s="63"/>
      <c r="W667" s="63"/>
      <c r="X667" s="63"/>
      <c r="Y667" s="63"/>
    </row>
    <row r="668" spans="2:25" ht="12.75" customHeight="1" x14ac:dyDescent="0.35">
      <c r="B668" s="76"/>
      <c r="V668" s="63"/>
      <c r="W668" s="63"/>
      <c r="X668" s="63"/>
      <c r="Y668" s="63"/>
    </row>
    <row r="669" spans="2:25" ht="12.75" customHeight="1" x14ac:dyDescent="0.35">
      <c r="B669" s="76"/>
      <c r="V669" s="63"/>
      <c r="W669" s="63"/>
      <c r="X669" s="63"/>
      <c r="Y669" s="63"/>
    </row>
    <row r="670" spans="2:25" ht="12.75" customHeight="1" x14ac:dyDescent="0.35">
      <c r="B670" s="76"/>
      <c r="V670" s="63"/>
      <c r="W670" s="63"/>
      <c r="X670" s="63"/>
      <c r="Y670" s="63"/>
    </row>
    <row r="671" spans="2:25" ht="12.75" customHeight="1" x14ac:dyDescent="0.35">
      <c r="B671" s="76"/>
      <c r="V671" s="63"/>
      <c r="W671" s="63"/>
      <c r="X671" s="63"/>
      <c r="Y671" s="63"/>
    </row>
    <row r="672" spans="2:25" ht="12.75" customHeight="1" x14ac:dyDescent="0.35">
      <c r="B672" s="76"/>
      <c r="V672" s="63"/>
      <c r="W672" s="63"/>
      <c r="X672" s="63"/>
      <c r="Y672" s="63"/>
    </row>
    <row r="673" spans="2:25" ht="12.75" customHeight="1" x14ac:dyDescent="0.35">
      <c r="B673" s="76"/>
      <c r="V673" s="63"/>
      <c r="W673" s="63"/>
      <c r="X673" s="63"/>
      <c r="Y673" s="63"/>
    </row>
    <row r="674" spans="2:25" ht="12.75" customHeight="1" x14ac:dyDescent="0.35">
      <c r="B674" s="76"/>
      <c r="V674" s="63"/>
      <c r="W674" s="63"/>
      <c r="X674" s="63"/>
      <c r="Y674" s="63"/>
    </row>
    <row r="675" spans="2:25" ht="12.75" customHeight="1" x14ac:dyDescent="0.35">
      <c r="B675" s="76"/>
      <c r="V675" s="63"/>
      <c r="W675" s="63"/>
      <c r="X675" s="63"/>
      <c r="Y675" s="63"/>
    </row>
    <row r="676" spans="2:25" ht="12.75" customHeight="1" x14ac:dyDescent="0.35">
      <c r="B676" s="76"/>
      <c r="V676" s="63"/>
      <c r="W676" s="63"/>
      <c r="X676" s="63"/>
      <c r="Y676" s="63"/>
    </row>
    <row r="677" spans="2:25" ht="12.75" customHeight="1" x14ac:dyDescent="0.35">
      <c r="B677" s="76"/>
      <c r="V677" s="63"/>
      <c r="W677" s="63"/>
      <c r="X677" s="63"/>
      <c r="Y677" s="63"/>
    </row>
    <row r="678" spans="2:25" ht="12.75" customHeight="1" x14ac:dyDescent="0.35">
      <c r="B678" s="76"/>
      <c r="V678" s="63"/>
      <c r="W678" s="63"/>
      <c r="X678" s="63"/>
      <c r="Y678" s="63"/>
    </row>
    <row r="679" spans="2:25" ht="12.75" customHeight="1" x14ac:dyDescent="0.35">
      <c r="B679" s="76"/>
      <c r="V679" s="63"/>
      <c r="W679" s="63"/>
      <c r="X679" s="63"/>
      <c r="Y679" s="63"/>
    </row>
    <row r="680" spans="2:25" ht="12.75" customHeight="1" x14ac:dyDescent="0.35">
      <c r="B680" s="76"/>
      <c r="V680" s="63"/>
      <c r="W680" s="63"/>
      <c r="X680" s="63"/>
      <c r="Y680" s="63"/>
    </row>
    <row r="681" spans="2:25" ht="12.75" customHeight="1" x14ac:dyDescent="0.35">
      <c r="B681" s="76"/>
      <c r="V681" s="63"/>
      <c r="W681" s="63"/>
      <c r="X681" s="63"/>
      <c r="Y681" s="63"/>
    </row>
    <row r="682" spans="2:25" ht="12.75" customHeight="1" x14ac:dyDescent="0.35">
      <c r="B682" s="76"/>
      <c r="V682" s="63"/>
      <c r="W682" s="63"/>
      <c r="X682" s="63"/>
      <c r="Y682" s="63"/>
    </row>
    <row r="683" spans="2:25" ht="12.75" customHeight="1" x14ac:dyDescent="0.35">
      <c r="B683" s="76"/>
      <c r="V683" s="63"/>
      <c r="W683" s="63"/>
      <c r="X683" s="63"/>
      <c r="Y683" s="63"/>
    </row>
    <row r="684" spans="2:25" ht="12.75" customHeight="1" x14ac:dyDescent="0.35">
      <c r="B684" s="76"/>
      <c r="V684" s="63"/>
      <c r="W684" s="63"/>
      <c r="X684" s="63"/>
      <c r="Y684" s="63"/>
    </row>
    <row r="685" spans="2:25" ht="12.75" customHeight="1" x14ac:dyDescent="0.35">
      <c r="B685" s="76"/>
      <c r="V685" s="63"/>
      <c r="W685" s="63"/>
      <c r="X685" s="63"/>
      <c r="Y685" s="63"/>
    </row>
    <row r="686" spans="2:25" ht="12.75" customHeight="1" x14ac:dyDescent="0.35">
      <c r="B686" s="76"/>
      <c r="V686" s="63"/>
      <c r="W686" s="63"/>
      <c r="X686" s="63"/>
      <c r="Y686" s="63"/>
    </row>
    <row r="687" spans="2:25" ht="12.75" customHeight="1" x14ac:dyDescent="0.35">
      <c r="B687" s="76"/>
      <c r="V687" s="63"/>
      <c r="W687" s="63"/>
      <c r="X687" s="63"/>
      <c r="Y687" s="63"/>
    </row>
    <row r="688" spans="2:25" ht="12.75" customHeight="1" x14ac:dyDescent="0.35">
      <c r="B688" s="76"/>
      <c r="V688" s="63"/>
      <c r="W688" s="63"/>
      <c r="X688" s="63"/>
      <c r="Y688" s="63"/>
    </row>
    <row r="689" spans="2:25" ht="12.75" customHeight="1" x14ac:dyDescent="0.35">
      <c r="B689" s="76"/>
      <c r="V689" s="63"/>
      <c r="W689" s="63"/>
      <c r="X689" s="63"/>
      <c r="Y689" s="63"/>
    </row>
    <row r="690" spans="2:25" ht="12.75" customHeight="1" x14ac:dyDescent="0.35">
      <c r="B690" s="76"/>
      <c r="V690" s="63"/>
      <c r="W690" s="63"/>
      <c r="X690" s="63"/>
      <c r="Y690" s="63"/>
    </row>
    <row r="691" spans="2:25" ht="12.75" customHeight="1" x14ac:dyDescent="0.35">
      <c r="B691" s="76"/>
      <c r="V691" s="63"/>
      <c r="W691" s="63"/>
      <c r="X691" s="63"/>
      <c r="Y691" s="63"/>
    </row>
    <row r="692" spans="2:25" ht="12.75" customHeight="1" x14ac:dyDescent="0.35">
      <c r="B692" s="76"/>
      <c r="V692" s="63"/>
      <c r="W692" s="63"/>
      <c r="X692" s="63"/>
      <c r="Y692" s="63"/>
    </row>
    <row r="693" spans="2:25" ht="12.75" customHeight="1" x14ac:dyDescent="0.35">
      <c r="B693" s="76"/>
      <c r="V693" s="63"/>
      <c r="W693" s="63"/>
      <c r="X693" s="63"/>
      <c r="Y693" s="63"/>
    </row>
    <row r="694" spans="2:25" ht="12.75" customHeight="1" x14ac:dyDescent="0.35">
      <c r="B694" s="76"/>
      <c r="V694" s="63"/>
      <c r="W694" s="63"/>
      <c r="X694" s="63"/>
      <c r="Y694" s="63"/>
    </row>
    <row r="695" spans="2:25" ht="12.75" customHeight="1" x14ac:dyDescent="0.35">
      <c r="B695" s="76"/>
      <c r="V695" s="63"/>
      <c r="W695" s="63"/>
      <c r="X695" s="63"/>
      <c r="Y695" s="63"/>
    </row>
    <row r="696" spans="2:25" ht="12.75" customHeight="1" x14ac:dyDescent="0.35">
      <c r="B696" s="76"/>
      <c r="V696" s="63"/>
      <c r="W696" s="63"/>
      <c r="X696" s="63"/>
      <c r="Y696" s="63"/>
    </row>
    <row r="697" spans="2:25" ht="12.75" customHeight="1" x14ac:dyDescent="0.35">
      <c r="B697" s="76"/>
      <c r="V697" s="63"/>
      <c r="W697" s="63"/>
      <c r="X697" s="63"/>
      <c r="Y697" s="63"/>
    </row>
    <row r="698" spans="2:25" ht="12.75" customHeight="1" x14ac:dyDescent="0.35">
      <c r="B698" s="76"/>
      <c r="V698" s="63"/>
      <c r="W698" s="63"/>
      <c r="X698" s="63"/>
      <c r="Y698" s="63"/>
    </row>
    <row r="699" spans="2:25" ht="12.75" customHeight="1" x14ac:dyDescent="0.35">
      <c r="B699" s="76"/>
      <c r="V699" s="63"/>
      <c r="W699" s="63"/>
      <c r="X699" s="63"/>
      <c r="Y699" s="63"/>
    </row>
    <row r="700" spans="2:25" ht="12.75" customHeight="1" x14ac:dyDescent="0.35">
      <c r="B700" s="76"/>
      <c r="V700" s="63"/>
      <c r="W700" s="63"/>
      <c r="X700" s="63"/>
      <c r="Y700" s="63"/>
    </row>
    <row r="701" spans="2:25" ht="12.75" customHeight="1" x14ac:dyDescent="0.35">
      <c r="B701" s="76"/>
      <c r="V701" s="63"/>
      <c r="W701" s="63"/>
      <c r="X701" s="63"/>
      <c r="Y701" s="63"/>
    </row>
    <row r="702" spans="2:25" ht="12.75" customHeight="1" x14ac:dyDescent="0.35">
      <c r="B702" s="76"/>
      <c r="V702" s="63"/>
      <c r="W702" s="63"/>
      <c r="X702" s="63"/>
      <c r="Y702" s="63"/>
    </row>
    <row r="703" spans="2:25" ht="12.75" customHeight="1" x14ac:dyDescent="0.35">
      <c r="B703" s="76"/>
      <c r="V703" s="63"/>
      <c r="W703" s="63"/>
      <c r="X703" s="63"/>
      <c r="Y703" s="63"/>
    </row>
    <row r="704" spans="2:25" ht="12.75" customHeight="1" x14ac:dyDescent="0.35">
      <c r="B704" s="76"/>
      <c r="V704" s="63"/>
      <c r="W704" s="63"/>
      <c r="X704" s="63"/>
      <c r="Y704" s="63"/>
    </row>
    <row r="705" spans="2:25" ht="12.75" customHeight="1" x14ac:dyDescent="0.35">
      <c r="B705" s="76"/>
      <c r="V705" s="63"/>
      <c r="W705" s="63"/>
      <c r="X705" s="63"/>
      <c r="Y705" s="63"/>
    </row>
    <row r="706" spans="2:25" ht="12.75" customHeight="1" x14ac:dyDescent="0.35">
      <c r="B706" s="76"/>
      <c r="V706" s="63"/>
      <c r="W706" s="63"/>
      <c r="X706" s="63"/>
      <c r="Y706" s="63"/>
    </row>
    <row r="707" spans="2:25" ht="12.75" customHeight="1" x14ac:dyDescent="0.35">
      <c r="B707" s="76"/>
      <c r="V707" s="63"/>
      <c r="W707" s="63"/>
      <c r="X707" s="63"/>
      <c r="Y707" s="63"/>
    </row>
    <row r="708" spans="2:25" ht="12.75" customHeight="1" x14ac:dyDescent="0.35">
      <c r="B708" s="76"/>
      <c r="V708" s="63"/>
      <c r="W708" s="63"/>
      <c r="X708" s="63"/>
      <c r="Y708" s="63"/>
    </row>
    <row r="709" spans="2:25" ht="12.75" customHeight="1" x14ac:dyDescent="0.35">
      <c r="B709" s="76"/>
      <c r="V709" s="63"/>
      <c r="W709" s="63"/>
      <c r="X709" s="63"/>
      <c r="Y709" s="63"/>
    </row>
    <row r="710" spans="2:25" ht="12.75" customHeight="1" x14ac:dyDescent="0.35">
      <c r="B710" s="76"/>
      <c r="V710" s="63"/>
      <c r="W710" s="63"/>
      <c r="X710" s="63"/>
      <c r="Y710" s="63"/>
    </row>
    <row r="711" spans="2:25" ht="12.75" customHeight="1" x14ac:dyDescent="0.35">
      <c r="B711" s="76"/>
      <c r="V711" s="63"/>
      <c r="W711" s="63"/>
      <c r="X711" s="63"/>
      <c r="Y711" s="63"/>
    </row>
    <row r="712" spans="2:25" ht="12.75" customHeight="1" x14ac:dyDescent="0.35">
      <c r="B712" s="76"/>
      <c r="V712" s="63"/>
      <c r="W712" s="63"/>
      <c r="X712" s="63"/>
      <c r="Y712" s="63"/>
    </row>
    <row r="713" spans="2:25" ht="12.75" customHeight="1" x14ac:dyDescent="0.35">
      <c r="B713" s="76"/>
      <c r="V713" s="63"/>
      <c r="W713" s="63"/>
      <c r="X713" s="63"/>
      <c r="Y713" s="63"/>
    </row>
    <row r="714" spans="2:25" ht="12.75" customHeight="1" x14ac:dyDescent="0.35">
      <c r="B714" s="76"/>
      <c r="V714" s="63"/>
      <c r="W714" s="63"/>
      <c r="X714" s="63"/>
      <c r="Y714" s="63"/>
    </row>
    <row r="715" spans="2:25" ht="12.75" customHeight="1" x14ac:dyDescent="0.35">
      <c r="B715" s="76"/>
      <c r="V715" s="63"/>
      <c r="W715" s="63"/>
      <c r="X715" s="63"/>
      <c r="Y715" s="63"/>
    </row>
    <row r="716" spans="2:25" ht="12.75" customHeight="1" x14ac:dyDescent="0.35">
      <c r="B716" s="76"/>
      <c r="V716" s="63"/>
      <c r="W716" s="63"/>
      <c r="X716" s="63"/>
      <c r="Y716" s="63"/>
    </row>
    <row r="717" spans="2:25" ht="12.75" customHeight="1" x14ac:dyDescent="0.35">
      <c r="B717" s="76"/>
      <c r="V717" s="63"/>
      <c r="W717" s="63"/>
      <c r="X717" s="63"/>
      <c r="Y717" s="63"/>
    </row>
    <row r="718" spans="2:25" ht="12.75" customHeight="1" x14ac:dyDescent="0.35">
      <c r="B718" s="76"/>
      <c r="V718" s="63"/>
      <c r="W718" s="63"/>
      <c r="X718" s="63"/>
      <c r="Y718" s="63"/>
    </row>
    <row r="719" spans="2:25" ht="12.75" customHeight="1" x14ac:dyDescent="0.35">
      <c r="B719" s="76"/>
      <c r="V719" s="63"/>
      <c r="W719" s="63"/>
      <c r="X719" s="63"/>
      <c r="Y719" s="63"/>
    </row>
    <row r="720" spans="2:25" ht="12.75" customHeight="1" x14ac:dyDescent="0.35">
      <c r="B720" s="76"/>
      <c r="V720" s="63"/>
      <c r="W720" s="63"/>
      <c r="X720" s="63"/>
      <c r="Y720" s="63"/>
    </row>
    <row r="721" spans="2:25" ht="12.75" customHeight="1" x14ac:dyDescent="0.35">
      <c r="B721" s="76"/>
      <c r="V721" s="63"/>
      <c r="W721" s="63"/>
      <c r="X721" s="63"/>
      <c r="Y721" s="63"/>
    </row>
    <row r="722" spans="2:25" ht="12.75" customHeight="1" x14ac:dyDescent="0.35">
      <c r="B722" s="76"/>
      <c r="V722" s="63"/>
      <c r="W722" s="63"/>
      <c r="X722" s="63"/>
      <c r="Y722" s="63"/>
    </row>
    <row r="723" spans="2:25" ht="12.75" customHeight="1" x14ac:dyDescent="0.35">
      <c r="B723" s="76"/>
      <c r="V723" s="63"/>
      <c r="W723" s="63"/>
      <c r="X723" s="63"/>
      <c r="Y723" s="63"/>
    </row>
    <row r="724" spans="2:25" ht="12.75" customHeight="1" x14ac:dyDescent="0.35">
      <c r="B724" s="76"/>
      <c r="V724" s="63"/>
      <c r="W724" s="63"/>
      <c r="X724" s="63"/>
      <c r="Y724" s="63"/>
    </row>
    <row r="725" spans="2:25" ht="12.75" customHeight="1" x14ac:dyDescent="0.35">
      <c r="B725" s="76"/>
      <c r="V725" s="63"/>
      <c r="W725" s="63"/>
      <c r="X725" s="63"/>
      <c r="Y725" s="63"/>
    </row>
    <row r="726" spans="2:25" ht="12.75" customHeight="1" x14ac:dyDescent="0.35">
      <c r="B726" s="76"/>
      <c r="V726" s="63"/>
      <c r="W726" s="63"/>
      <c r="X726" s="63"/>
      <c r="Y726" s="63"/>
    </row>
    <row r="727" spans="2:25" ht="12.75" customHeight="1" x14ac:dyDescent="0.35">
      <c r="B727" s="76"/>
      <c r="V727" s="63"/>
      <c r="W727" s="63"/>
      <c r="X727" s="63"/>
      <c r="Y727" s="63"/>
    </row>
    <row r="728" spans="2:25" ht="12.75" customHeight="1" x14ac:dyDescent="0.35">
      <c r="B728" s="76"/>
      <c r="V728" s="63"/>
      <c r="W728" s="63"/>
      <c r="X728" s="63"/>
      <c r="Y728" s="63"/>
    </row>
    <row r="729" spans="2:25" ht="12.75" customHeight="1" x14ac:dyDescent="0.35">
      <c r="B729" s="76"/>
      <c r="V729" s="63"/>
      <c r="W729" s="63"/>
      <c r="X729" s="63"/>
      <c r="Y729" s="63"/>
    </row>
    <row r="730" spans="2:25" ht="12.75" customHeight="1" x14ac:dyDescent="0.35">
      <c r="B730" s="76"/>
      <c r="V730" s="63"/>
      <c r="W730" s="63"/>
      <c r="X730" s="63"/>
      <c r="Y730" s="63"/>
    </row>
    <row r="731" spans="2:25" ht="12.75" customHeight="1" x14ac:dyDescent="0.35">
      <c r="B731" s="76"/>
      <c r="V731" s="63"/>
      <c r="W731" s="63"/>
      <c r="X731" s="63"/>
      <c r="Y731" s="63"/>
    </row>
    <row r="732" spans="2:25" ht="12.75" customHeight="1" x14ac:dyDescent="0.35">
      <c r="B732" s="76"/>
      <c r="V732" s="63"/>
      <c r="W732" s="63"/>
      <c r="X732" s="63"/>
      <c r="Y732" s="63"/>
    </row>
    <row r="733" spans="2:25" ht="12.75" customHeight="1" x14ac:dyDescent="0.35">
      <c r="B733" s="76"/>
      <c r="V733" s="63"/>
      <c r="W733" s="63"/>
      <c r="X733" s="63"/>
      <c r="Y733" s="63"/>
    </row>
    <row r="734" spans="2:25" ht="12.75" customHeight="1" x14ac:dyDescent="0.35">
      <c r="B734" s="76"/>
      <c r="V734" s="63"/>
      <c r="W734" s="63"/>
      <c r="X734" s="63"/>
      <c r="Y734" s="63"/>
    </row>
    <row r="735" spans="2:25" ht="12.75" customHeight="1" x14ac:dyDescent="0.35">
      <c r="B735" s="76"/>
      <c r="V735" s="63"/>
      <c r="W735" s="63"/>
      <c r="X735" s="63"/>
      <c r="Y735" s="63"/>
    </row>
    <row r="736" spans="2:25" ht="12.75" customHeight="1" x14ac:dyDescent="0.35">
      <c r="B736" s="76"/>
      <c r="V736" s="63"/>
      <c r="W736" s="63"/>
      <c r="X736" s="63"/>
      <c r="Y736" s="63"/>
    </row>
    <row r="737" spans="2:25" ht="12.75" customHeight="1" x14ac:dyDescent="0.35">
      <c r="B737" s="76"/>
      <c r="V737" s="63"/>
      <c r="W737" s="63"/>
      <c r="X737" s="63"/>
      <c r="Y737" s="63"/>
    </row>
    <row r="738" spans="2:25" ht="12.75" customHeight="1" x14ac:dyDescent="0.35">
      <c r="B738" s="76"/>
      <c r="V738" s="63"/>
      <c r="W738" s="63"/>
      <c r="X738" s="63"/>
      <c r="Y738" s="63"/>
    </row>
    <row r="739" spans="2:25" ht="12.75" customHeight="1" x14ac:dyDescent="0.35">
      <c r="B739" s="76"/>
      <c r="V739" s="63"/>
      <c r="W739" s="63"/>
      <c r="X739" s="63"/>
      <c r="Y739" s="63"/>
    </row>
    <row r="740" spans="2:25" ht="12.75" customHeight="1" x14ac:dyDescent="0.35">
      <c r="B740" s="76"/>
      <c r="V740" s="63"/>
      <c r="W740" s="63"/>
      <c r="X740" s="63"/>
      <c r="Y740" s="63"/>
    </row>
    <row r="741" spans="2:25" ht="12.75" customHeight="1" x14ac:dyDescent="0.35">
      <c r="B741" s="76"/>
      <c r="V741" s="63"/>
      <c r="W741" s="63"/>
      <c r="X741" s="63"/>
      <c r="Y741" s="63"/>
    </row>
    <row r="742" spans="2:25" ht="12.75" customHeight="1" x14ac:dyDescent="0.35">
      <c r="B742" s="76"/>
      <c r="V742" s="63"/>
      <c r="W742" s="63"/>
      <c r="X742" s="63"/>
      <c r="Y742" s="63"/>
    </row>
    <row r="743" spans="2:25" ht="12.75" customHeight="1" x14ac:dyDescent="0.35">
      <c r="B743" s="76"/>
      <c r="V743" s="63"/>
      <c r="W743" s="63"/>
      <c r="X743" s="63"/>
      <c r="Y743" s="63"/>
    </row>
    <row r="744" spans="2:25" ht="12.75" customHeight="1" x14ac:dyDescent="0.35">
      <c r="B744" s="76"/>
      <c r="V744" s="63"/>
      <c r="W744" s="63"/>
      <c r="X744" s="63"/>
      <c r="Y744" s="63"/>
    </row>
    <row r="745" spans="2:25" ht="12.75" customHeight="1" x14ac:dyDescent="0.35">
      <c r="B745" s="76"/>
      <c r="V745" s="63"/>
      <c r="W745" s="63"/>
      <c r="X745" s="63"/>
      <c r="Y745" s="63"/>
    </row>
    <row r="746" spans="2:25" ht="12.75" customHeight="1" x14ac:dyDescent="0.35">
      <c r="B746" s="76"/>
      <c r="V746" s="63"/>
      <c r="W746" s="63"/>
      <c r="X746" s="63"/>
      <c r="Y746" s="63"/>
    </row>
    <row r="747" spans="2:25" ht="12.75" customHeight="1" x14ac:dyDescent="0.35">
      <c r="B747" s="76"/>
      <c r="V747" s="63"/>
      <c r="W747" s="63"/>
      <c r="X747" s="63"/>
      <c r="Y747" s="63"/>
    </row>
    <row r="748" spans="2:25" ht="12.75" customHeight="1" x14ac:dyDescent="0.35">
      <c r="B748" s="76"/>
      <c r="V748" s="63"/>
      <c r="W748" s="63"/>
      <c r="X748" s="63"/>
      <c r="Y748" s="63"/>
    </row>
    <row r="749" spans="2:25" ht="12.75" customHeight="1" x14ac:dyDescent="0.35">
      <c r="B749" s="76"/>
      <c r="V749" s="63"/>
      <c r="W749" s="63"/>
      <c r="X749" s="63"/>
      <c r="Y749" s="63"/>
    </row>
    <row r="750" spans="2:25" ht="12.75" customHeight="1" x14ac:dyDescent="0.35">
      <c r="B750" s="76"/>
      <c r="V750" s="63"/>
      <c r="W750" s="63"/>
      <c r="X750" s="63"/>
      <c r="Y750" s="63"/>
    </row>
    <row r="751" spans="2:25" ht="12.75" customHeight="1" x14ac:dyDescent="0.35">
      <c r="B751" s="76"/>
      <c r="V751" s="63"/>
      <c r="W751" s="63"/>
      <c r="X751" s="63"/>
      <c r="Y751" s="63"/>
    </row>
    <row r="752" spans="2:25" ht="12.75" customHeight="1" x14ac:dyDescent="0.35">
      <c r="B752" s="76"/>
      <c r="V752" s="63"/>
      <c r="W752" s="63"/>
      <c r="X752" s="63"/>
      <c r="Y752" s="63"/>
    </row>
    <row r="753" spans="2:25" ht="12.75" customHeight="1" x14ac:dyDescent="0.35">
      <c r="B753" s="76"/>
      <c r="V753" s="63"/>
      <c r="W753" s="63"/>
      <c r="X753" s="63"/>
      <c r="Y753" s="63"/>
    </row>
    <row r="754" spans="2:25" ht="12.75" customHeight="1" x14ac:dyDescent="0.35">
      <c r="B754" s="76"/>
      <c r="V754" s="63"/>
      <c r="W754" s="63"/>
      <c r="X754" s="63"/>
      <c r="Y754" s="63"/>
    </row>
    <row r="755" spans="2:25" ht="12.75" customHeight="1" x14ac:dyDescent="0.35">
      <c r="B755" s="76"/>
      <c r="V755" s="63"/>
      <c r="W755" s="63"/>
      <c r="X755" s="63"/>
      <c r="Y755" s="63"/>
    </row>
    <row r="756" spans="2:25" ht="12.75" customHeight="1" x14ac:dyDescent="0.35">
      <c r="B756" s="76"/>
      <c r="V756" s="63"/>
      <c r="W756" s="63"/>
      <c r="X756" s="63"/>
      <c r="Y756" s="63"/>
    </row>
    <row r="757" spans="2:25" ht="12.75" customHeight="1" x14ac:dyDescent="0.35">
      <c r="B757" s="76"/>
      <c r="V757" s="63"/>
      <c r="W757" s="63"/>
      <c r="X757" s="63"/>
      <c r="Y757" s="63"/>
    </row>
    <row r="758" spans="2:25" ht="12.75" customHeight="1" x14ac:dyDescent="0.35">
      <c r="B758" s="76"/>
      <c r="V758" s="63"/>
      <c r="W758" s="63"/>
      <c r="X758" s="63"/>
      <c r="Y758" s="63"/>
    </row>
    <row r="759" spans="2:25" ht="12.75" customHeight="1" x14ac:dyDescent="0.35">
      <c r="B759" s="76"/>
      <c r="V759" s="63"/>
      <c r="W759" s="63"/>
      <c r="X759" s="63"/>
      <c r="Y759" s="63"/>
    </row>
    <row r="760" spans="2:25" ht="12.75" customHeight="1" x14ac:dyDescent="0.35">
      <c r="B760" s="76"/>
      <c r="V760" s="63"/>
      <c r="W760" s="63"/>
      <c r="X760" s="63"/>
      <c r="Y760" s="63"/>
    </row>
    <row r="761" spans="2:25" ht="12.75" customHeight="1" x14ac:dyDescent="0.35">
      <c r="B761" s="76"/>
      <c r="V761" s="63"/>
      <c r="W761" s="63"/>
      <c r="X761" s="63"/>
      <c r="Y761" s="63"/>
    </row>
    <row r="762" spans="2:25" ht="12.75" customHeight="1" x14ac:dyDescent="0.35">
      <c r="B762" s="76"/>
      <c r="V762" s="63"/>
      <c r="W762" s="63"/>
      <c r="X762" s="63"/>
      <c r="Y762" s="63"/>
    </row>
    <row r="763" spans="2:25" ht="12.75" customHeight="1" x14ac:dyDescent="0.35">
      <c r="B763" s="76"/>
      <c r="V763" s="63"/>
      <c r="W763" s="63"/>
      <c r="X763" s="63"/>
      <c r="Y763" s="63"/>
    </row>
    <row r="764" spans="2:25" ht="12.75" customHeight="1" x14ac:dyDescent="0.35">
      <c r="B764" s="76"/>
      <c r="V764" s="63"/>
      <c r="W764" s="63"/>
      <c r="X764" s="63"/>
      <c r="Y764" s="63"/>
    </row>
    <row r="765" spans="2:25" ht="12.75" customHeight="1" x14ac:dyDescent="0.35">
      <c r="B765" s="76"/>
      <c r="V765" s="63"/>
      <c r="W765" s="63"/>
      <c r="X765" s="63"/>
      <c r="Y765" s="63"/>
    </row>
    <row r="766" spans="2:25" ht="12.75" customHeight="1" x14ac:dyDescent="0.35">
      <c r="B766" s="76"/>
      <c r="V766" s="63"/>
      <c r="W766" s="63"/>
      <c r="X766" s="63"/>
      <c r="Y766" s="63"/>
    </row>
    <row r="767" spans="2:25" ht="12.75" customHeight="1" x14ac:dyDescent="0.35">
      <c r="B767" s="76"/>
      <c r="V767" s="63"/>
      <c r="W767" s="63"/>
      <c r="X767" s="63"/>
      <c r="Y767" s="63"/>
    </row>
    <row r="768" spans="2:25" ht="12.75" customHeight="1" x14ac:dyDescent="0.35">
      <c r="B768" s="76"/>
      <c r="V768" s="63"/>
      <c r="W768" s="63"/>
      <c r="X768" s="63"/>
      <c r="Y768" s="63"/>
    </row>
    <row r="769" spans="2:25" ht="12.75" customHeight="1" x14ac:dyDescent="0.35">
      <c r="B769" s="76"/>
      <c r="V769" s="63"/>
      <c r="W769" s="63"/>
      <c r="X769" s="63"/>
      <c r="Y769" s="63"/>
    </row>
    <row r="770" spans="2:25" ht="12.75" customHeight="1" x14ac:dyDescent="0.35">
      <c r="B770" s="76"/>
      <c r="V770" s="63"/>
      <c r="W770" s="63"/>
      <c r="X770" s="63"/>
      <c r="Y770" s="63"/>
    </row>
    <row r="771" spans="2:25" ht="12.75" customHeight="1" x14ac:dyDescent="0.35">
      <c r="B771" s="76"/>
      <c r="V771" s="63"/>
      <c r="W771" s="63"/>
      <c r="X771" s="63"/>
      <c r="Y771" s="63"/>
    </row>
    <row r="772" spans="2:25" ht="12.75" customHeight="1" x14ac:dyDescent="0.35">
      <c r="B772" s="76"/>
      <c r="V772" s="63"/>
      <c r="W772" s="63"/>
      <c r="X772" s="63"/>
      <c r="Y772" s="63"/>
    </row>
    <row r="773" spans="2:25" ht="12.75" customHeight="1" x14ac:dyDescent="0.35">
      <c r="B773" s="76"/>
      <c r="V773" s="63"/>
      <c r="W773" s="63"/>
      <c r="X773" s="63"/>
      <c r="Y773" s="63"/>
    </row>
    <row r="774" spans="2:25" ht="12.75" customHeight="1" x14ac:dyDescent="0.35">
      <c r="B774" s="76"/>
      <c r="V774" s="63"/>
      <c r="W774" s="63"/>
      <c r="X774" s="63"/>
      <c r="Y774" s="63"/>
    </row>
    <row r="775" spans="2:25" ht="12.75" customHeight="1" x14ac:dyDescent="0.35">
      <c r="B775" s="76"/>
      <c r="V775" s="63"/>
      <c r="W775" s="63"/>
      <c r="X775" s="63"/>
      <c r="Y775" s="63"/>
    </row>
    <row r="776" spans="2:25" ht="12.75" customHeight="1" x14ac:dyDescent="0.35">
      <c r="B776" s="76"/>
      <c r="V776" s="63"/>
      <c r="W776" s="63"/>
      <c r="X776" s="63"/>
      <c r="Y776" s="63"/>
    </row>
    <row r="777" spans="2:25" ht="12.75" customHeight="1" x14ac:dyDescent="0.35">
      <c r="B777" s="76"/>
      <c r="V777" s="63"/>
      <c r="W777" s="63"/>
      <c r="X777" s="63"/>
      <c r="Y777" s="63"/>
    </row>
    <row r="778" spans="2:25" ht="12.75" customHeight="1" x14ac:dyDescent="0.35">
      <c r="B778" s="76"/>
      <c r="V778" s="63"/>
      <c r="W778" s="63"/>
      <c r="X778" s="63"/>
      <c r="Y778" s="63"/>
    </row>
    <row r="779" spans="2:25" ht="12.75" customHeight="1" x14ac:dyDescent="0.35">
      <c r="B779" s="76"/>
      <c r="V779" s="63"/>
      <c r="W779" s="63"/>
      <c r="X779" s="63"/>
      <c r="Y779" s="63"/>
    </row>
    <row r="780" spans="2:25" ht="12.75" customHeight="1" x14ac:dyDescent="0.35">
      <c r="B780" s="76"/>
      <c r="V780" s="63"/>
      <c r="W780" s="63"/>
      <c r="X780" s="63"/>
      <c r="Y780" s="63"/>
    </row>
    <row r="781" spans="2:25" ht="12.75" customHeight="1" x14ac:dyDescent="0.35">
      <c r="B781" s="76"/>
      <c r="V781" s="63"/>
      <c r="W781" s="63"/>
      <c r="X781" s="63"/>
      <c r="Y781" s="63"/>
    </row>
    <row r="782" spans="2:25" ht="12.75" customHeight="1" x14ac:dyDescent="0.35">
      <c r="B782" s="76"/>
      <c r="V782" s="63"/>
      <c r="W782" s="63"/>
      <c r="X782" s="63"/>
      <c r="Y782" s="63"/>
    </row>
    <row r="783" spans="2:25" ht="12.75" customHeight="1" x14ac:dyDescent="0.35">
      <c r="B783" s="76"/>
      <c r="V783" s="63"/>
      <c r="W783" s="63"/>
      <c r="X783" s="63"/>
      <c r="Y783" s="63"/>
    </row>
    <row r="784" spans="2:25" ht="12.75" customHeight="1" x14ac:dyDescent="0.35">
      <c r="B784" s="76"/>
      <c r="V784" s="63"/>
      <c r="W784" s="63"/>
      <c r="X784" s="63"/>
      <c r="Y784" s="63"/>
    </row>
    <row r="785" spans="2:25" ht="12.75" customHeight="1" x14ac:dyDescent="0.35">
      <c r="B785" s="76"/>
      <c r="V785" s="63"/>
      <c r="W785" s="63"/>
      <c r="X785" s="63"/>
      <c r="Y785" s="63"/>
    </row>
    <row r="786" spans="2:25" ht="12.75" customHeight="1" x14ac:dyDescent="0.35">
      <c r="B786" s="76"/>
      <c r="V786" s="63"/>
      <c r="W786" s="63"/>
      <c r="X786" s="63"/>
      <c r="Y786" s="63"/>
    </row>
    <row r="787" spans="2:25" ht="12.75" customHeight="1" x14ac:dyDescent="0.35">
      <c r="B787" s="76"/>
      <c r="V787" s="63"/>
      <c r="W787" s="63"/>
      <c r="X787" s="63"/>
      <c r="Y787" s="63"/>
    </row>
    <row r="788" spans="2:25" ht="12.75" customHeight="1" x14ac:dyDescent="0.35">
      <c r="B788" s="76"/>
      <c r="V788" s="63"/>
      <c r="W788" s="63"/>
      <c r="X788" s="63"/>
      <c r="Y788" s="63"/>
    </row>
    <row r="789" spans="2:25" ht="12.75" customHeight="1" x14ac:dyDescent="0.35">
      <c r="B789" s="76"/>
      <c r="V789" s="63"/>
      <c r="W789" s="63"/>
      <c r="X789" s="63"/>
      <c r="Y789" s="63"/>
    </row>
    <row r="790" spans="2:25" ht="12.75" customHeight="1" x14ac:dyDescent="0.35">
      <c r="B790" s="76"/>
      <c r="V790" s="63"/>
      <c r="W790" s="63"/>
      <c r="X790" s="63"/>
      <c r="Y790" s="63"/>
    </row>
    <row r="791" spans="2:25" ht="12.75" customHeight="1" x14ac:dyDescent="0.35">
      <c r="B791" s="76"/>
      <c r="V791" s="63"/>
      <c r="W791" s="63"/>
      <c r="X791" s="63"/>
      <c r="Y791" s="63"/>
    </row>
    <row r="792" spans="2:25" ht="12.75" customHeight="1" x14ac:dyDescent="0.35">
      <c r="B792" s="76"/>
      <c r="V792" s="63"/>
      <c r="W792" s="63"/>
      <c r="X792" s="63"/>
      <c r="Y792" s="63"/>
    </row>
    <row r="793" spans="2:25" ht="12.75" customHeight="1" x14ac:dyDescent="0.35">
      <c r="B793" s="76"/>
      <c r="V793" s="63"/>
      <c r="W793" s="63"/>
      <c r="X793" s="63"/>
      <c r="Y793" s="63"/>
    </row>
    <row r="794" spans="2:25" ht="12.75" customHeight="1" x14ac:dyDescent="0.35">
      <c r="B794" s="76"/>
      <c r="V794" s="63"/>
      <c r="W794" s="63"/>
      <c r="X794" s="63"/>
      <c r="Y794" s="63"/>
    </row>
    <row r="795" spans="2:25" ht="12.75" customHeight="1" x14ac:dyDescent="0.35">
      <c r="B795" s="76"/>
      <c r="V795" s="63"/>
      <c r="W795" s="63"/>
      <c r="X795" s="63"/>
      <c r="Y795" s="63"/>
    </row>
    <row r="796" spans="2:25" ht="12.75" customHeight="1" x14ac:dyDescent="0.35">
      <c r="B796" s="76"/>
      <c r="V796" s="63"/>
      <c r="W796" s="63"/>
      <c r="X796" s="63"/>
      <c r="Y796" s="63"/>
    </row>
    <row r="797" spans="2:25" ht="12.75" customHeight="1" x14ac:dyDescent="0.35">
      <c r="B797" s="76"/>
      <c r="V797" s="63"/>
      <c r="W797" s="63"/>
      <c r="X797" s="63"/>
      <c r="Y797" s="63"/>
    </row>
    <row r="798" spans="2:25" ht="12.75" customHeight="1" x14ac:dyDescent="0.35">
      <c r="B798" s="76"/>
      <c r="V798" s="63"/>
      <c r="W798" s="63"/>
      <c r="X798" s="63"/>
      <c r="Y798" s="63"/>
    </row>
    <row r="799" spans="2:25" ht="12.75" customHeight="1" x14ac:dyDescent="0.35">
      <c r="B799" s="76"/>
      <c r="V799" s="63"/>
      <c r="W799" s="63"/>
      <c r="X799" s="63"/>
      <c r="Y799" s="63"/>
    </row>
    <row r="800" spans="2:25" ht="12.75" customHeight="1" x14ac:dyDescent="0.35">
      <c r="B800" s="76"/>
      <c r="V800" s="63"/>
      <c r="W800" s="63"/>
      <c r="X800" s="63"/>
      <c r="Y800" s="63"/>
    </row>
    <row r="801" spans="2:25" ht="12.75" customHeight="1" x14ac:dyDescent="0.35">
      <c r="B801" s="76"/>
      <c r="V801" s="63"/>
      <c r="W801" s="63"/>
      <c r="X801" s="63"/>
      <c r="Y801" s="63"/>
    </row>
    <row r="802" spans="2:25" ht="12.75" customHeight="1" x14ac:dyDescent="0.35">
      <c r="B802" s="76"/>
      <c r="V802" s="63"/>
      <c r="W802" s="63"/>
      <c r="X802" s="63"/>
      <c r="Y802" s="63"/>
    </row>
    <row r="803" spans="2:25" ht="12.75" customHeight="1" x14ac:dyDescent="0.35">
      <c r="B803" s="76"/>
      <c r="V803" s="63"/>
      <c r="W803" s="63"/>
      <c r="X803" s="63"/>
      <c r="Y803" s="63"/>
    </row>
    <row r="804" spans="2:25" ht="12.75" customHeight="1" x14ac:dyDescent="0.35">
      <c r="B804" s="76"/>
      <c r="V804" s="63"/>
      <c r="W804" s="63"/>
      <c r="X804" s="63"/>
      <c r="Y804" s="63"/>
    </row>
    <row r="805" spans="2:25" ht="12.75" customHeight="1" x14ac:dyDescent="0.35">
      <c r="B805" s="76"/>
      <c r="V805" s="63"/>
      <c r="W805" s="63"/>
      <c r="X805" s="63"/>
      <c r="Y805" s="63"/>
    </row>
    <row r="806" spans="2:25" ht="12.75" customHeight="1" x14ac:dyDescent="0.35">
      <c r="B806" s="76"/>
      <c r="V806" s="63"/>
      <c r="W806" s="63"/>
      <c r="X806" s="63"/>
      <c r="Y806" s="63"/>
    </row>
    <row r="807" spans="2:25" ht="12.75" customHeight="1" x14ac:dyDescent="0.35">
      <c r="B807" s="76"/>
      <c r="V807" s="63"/>
      <c r="W807" s="63"/>
      <c r="X807" s="63"/>
      <c r="Y807" s="63"/>
    </row>
    <row r="808" spans="2:25" ht="12.75" customHeight="1" x14ac:dyDescent="0.35">
      <c r="B808" s="76"/>
      <c r="V808" s="63"/>
      <c r="W808" s="63"/>
      <c r="X808" s="63"/>
      <c r="Y808" s="63"/>
    </row>
    <row r="809" spans="2:25" ht="12.75" customHeight="1" x14ac:dyDescent="0.35">
      <c r="B809" s="76"/>
      <c r="V809" s="63"/>
      <c r="W809" s="63"/>
      <c r="X809" s="63"/>
      <c r="Y809" s="63"/>
    </row>
    <row r="810" spans="2:25" ht="12.75" customHeight="1" x14ac:dyDescent="0.35">
      <c r="B810" s="76"/>
      <c r="V810" s="63"/>
      <c r="W810" s="63"/>
      <c r="X810" s="63"/>
      <c r="Y810" s="63"/>
    </row>
    <row r="811" spans="2:25" ht="12.75" customHeight="1" x14ac:dyDescent="0.35">
      <c r="B811" s="76"/>
      <c r="V811" s="63"/>
      <c r="W811" s="63"/>
      <c r="X811" s="63"/>
      <c r="Y811" s="63"/>
    </row>
    <row r="812" spans="2:25" ht="12.75" customHeight="1" x14ac:dyDescent="0.35">
      <c r="B812" s="76"/>
      <c r="V812" s="63"/>
      <c r="W812" s="63"/>
      <c r="X812" s="63"/>
      <c r="Y812" s="63"/>
    </row>
    <row r="813" spans="2:25" ht="12.75" customHeight="1" x14ac:dyDescent="0.35">
      <c r="B813" s="76"/>
      <c r="V813" s="63"/>
      <c r="W813" s="63"/>
      <c r="X813" s="63"/>
      <c r="Y813" s="63"/>
    </row>
    <row r="814" spans="2:25" ht="12.75" customHeight="1" x14ac:dyDescent="0.35">
      <c r="B814" s="76"/>
      <c r="V814" s="63"/>
      <c r="W814" s="63"/>
      <c r="X814" s="63"/>
      <c r="Y814" s="63"/>
    </row>
    <row r="815" spans="2:25" ht="12.75" customHeight="1" x14ac:dyDescent="0.35">
      <c r="B815" s="76"/>
      <c r="V815" s="63"/>
      <c r="W815" s="63"/>
      <c r="X815" s="63"/>
      <c r="Y815" s="63"/>
    </row>
    <row r="816" spans="2:25" ht="12.75" customHeight="1" x14ac:dyDescent="0.35">
      <c r="B816" s="76"/>
      <c r="V816" s="63"/>
      <c r="W816" s="63"/>
      <c r="X816" s="63"/>
      <c r="Y816" s="63"/>
    </row>
    <row r="817" spans="2:25" ht="12.75" customHeight="1" x14ac:dyDescent="0.35">
      <c r="B817" s="76"/>
      <c r="V817" s="63"/>
      <c r="W817" s="63"/>
      <c r="X817" s="63"/>
      <c r="Y817" s="63"/>
    </row>
    <row r="818" spans="2:25" ht="12.75" customHeight="1" x14ac:dyDescent="0.35">
      <c r="B818" s="76"/>
      <c r="V818" s="63"/>
      <c r="W818" s="63"/>
      <c r="X818" s="63"/>
      <c r="Y818" s="63"/>
    </row>
    <row r="819" spans="2:25" ht="12.75" customHeight="1" x14ac:dyDescent="0.35">
      <c r="B819" s="76"/>
      <c r="V819" s="63"/>
      <c r="W819" s="63"/>
      <c r="X819" s="63"/>
      <c r="Y819" s="63"/>
    </row>
    <row r="820" spans="2:25" ht="12.75" customHeight="1" x14ac:dyDescent="0.35">
      <c r="B820" s="76"/>
      <c r="V820" s="63"/>
      <c r="W820" s="63"/>
      <c r="X820" s="63"/>
      <c r="Y820" s="63"/>
    </row>
    <row r="821" spans="2:25" ht="12.75" customHeight="1" x14ac:dyDescent="0.35">
      <c r="B821" s="76"/>
      <c r="V821" s="63"/>
      <c r="W821" s="63"/>
      <c r="X821" s="63"/>
      <c r="Y821" s="63"/>
    </row>
    <row r="822" spans="2:25" ht="12.75" customHeight="1" x14ac:dyDescent="0.35">
      <c r="B822" s="76"/>
      <c r="V822" s="63"/>
      <c r="W822" s="63"/>
      <c r="X822" s="63"/>
      <c r="Y822" s="63"/>
    </row>
    <row r="823" spans="2:25" ht="12.75" customHeight="1" x14ac:dyDescent="0.35">
      <c r="B823" s="76"/>
      <c r="V823" s="63"/>
      <c r="W823" s="63"/>
      <c r="X823" s="63"/>
      <c r="Y823" s="63"/>
    </row>
    <row r="824" spans="2:25" ht="12.75" customHeight="1" x14ac:dyDescent="0.35">
      <c r="B824" s="76"/>
      <c r="V824" s="63"/>
      <c r="W824" s="63"/>
      <c r="X824" s="63"/>
      <c r="Y824" s="63"/>
    </row>
    <row r="825" spans="2:25" ht="12.75" customHeight="1" x14ac:dyDescent="0.35">
      <c r="B825" s="76"/>
      <c r="V825" s="63"/>
      <c r="W825" s="63"/>
      <c r="X825" s="63"/>
      <c r="Y825" s="63"/>
    </row>
    <row r="826" spans="2:25" ht="12.75" customHeight="1" x14ac:dyDescent="0.35">
      <c r="B826" s="76"/>
      <c r="V826" s="63"/>
      <c r="W826" s="63"/>
      <c r="X826" s="63"/>
      <c r="Y826" s="63"/>
    </row>
    <row r="827" spans="2:25" ht="12.75" customHeight="1" x14ac:dyDescent="0.35">
      <c r="B827" s="76"/>
      <c r="V827" s="63"/>
      <c r="W827" s="63"/>
      <c r="X827" s="63"/>
      <c r="Y827" s="63"/>
    </row>
    <row r="828" spans="2:25" ht="12.75" customHeight="1" x14ac:dyDescent="0.35">
      <c r="B828" s="76"/>
      <c r="V828" s="63"/>
      <c r="W828" s="63"/>
      <c r="X828" s="63"/>
      <c r="Y828" s="63"/>
    </row>
    <row r="829" spans="2:25" ht="12.75" customHeight="1" x14ac:dyDescent="0.35">
      <c r="B829" s="76"/>
      <c r="V829" s="63"/>
      <c r="W829" s="63"/>
      <c r="X829" s="63"/>
      <c r="Y829" s="63"/>
    </row>
    <row r="830" spans="2:25" ht="12.75" customHeight="1" x14ac:dyDescent="0.35">
      <c r="B830" s="76"/>
      <c r="V830" s="63"/>
      <c r="W830" s="63"/>
      <c r="X830" s="63"/>
      <c r="Y830" s="63"/>
    </row>
    <row r="831" spans="2:25" ht="12.75" customHeight="1" x14ac:dyDescent="0.35">
      <c r="B831" s="76"/>
      <c r="V831" s="63"/>
      <c r="W831" s="63"/>
      <c r="X831" s="63"/>
      <c r="Y831" s="63"/>
    </row>
    <row r="832" spans="2:25" ht="12.75" customHeight="1" x14ac:dyDescent="0.35">
      <c r="B832" s="76"/>
      <c r="V832" s="63"/>
      <c r="W832" s="63"/>
      <c r="X832" s="63"/>
      <c r="Y832" s="63"/>
    </row>
    <row r="833" spans="2:25" ht="12.75" customHeight="1" x14ac:dyDescent="0.35">
      <c r="B833" s="76"/>
      <c r="V833" s="63"/>
      <c r="W833" s="63"/>
      <c r="X833" s="63"/>
      <c r="Y833" s="63"/>
    </row>
    <row r="834" spans="2:25" ht="12.75" customHeight="1" x14ac:dyDescent="0.35">
      <c r="B834" s="76"/>
      <c r="V834" s="63"/>
      <c r="W834" s="63"/>
      <c r="X834" s="63"/>
      <c r="Y834" s="63"/>
    </row>
    <row r="835" spans="2:25" ht="12.75" customHeight="1" x14ac:dyDescent="0.35">
      <c r="B835" s="76"/>
      <c r="V835" s="63"/>
      <c r="W835" s="63"/>
      <c r="X835" s="63"/>
      <c r="Y835" s="63"/>
    </row>
    <row r="836" spans="2:25" ht="12.75" customHeight="1" x14ac:dyDescent="0.35">
      <c r="B836" s="76"/>
      <c r="V836" s="63"/>
      <c r="W836" s="63"/>
      <c r="X836" s="63"/>
      <c r="Y836" s="63"/>
    </row>
    <row r="837" spans="2:25" ht="12.75" customHeight="1" x14ac:dyDescent="0.35">
      <c r="B837" s="76"/>
      <c r="V837" s="63"/>
      <c r="W837" s="63"/>
      <c r="X837" s="63"/>
      <c r="Y837" s="63"/>
    </row>
    <row r="838" spans="2:25" ht="12.75" customHeight="1" x14ac:dyDescent="0.35">
      <c r="B838" s="76"/>
      <c r="V838" s="63"/>
      <c r="W838" s="63"/>
      <c r="X838" s="63"/>
      <c r="Y838" s="63"/>
    </row>
    <row r="839" spans="2:25" ht="12.75" customHeight="1" x14ac:dyDescent="0.35">
      <c r="B839" s="76"/>
      <c r="V839" s="63"/>
      <c r="W839" s="63"/>
      <c r="X839" s="63"/>
      <c r="Y839" s="63"/>
    </row>
    <row r="840" spans="2:25" ht="12.75" customHeight="1" x14ac:dyDescent="0.35">
      <c r="B840" s="76"/>
      <c r="V840" s="63"/>
      <c r="W840" s="63"/>
      <c r="X840" s="63"/>
      <c r="Y840" s="63"/>
    </row>
    <row r="841" spans="2:25" ht="12.75" customHeight="1" x14ac:dyDescent="0.35">
      <c r="B841" s="76"/>
      <c r="V841" s="63"/>
      <c r="W841" s="63"/>
      <c r="X841" s="63"/>
      <c r="Y841" s="63"/>
    </row>
    <row r="842" spans="2:25" ht="12.75" customHeight="1" x14ac:dyDescent="0.35">
      <c r="B842" s="76"/>
      <c r="V842" s="63"/>
      <c r="W842" s="63"/>
      <c r="X842" s="63"/>
      <c r="Y842" s="63"/>
    </row>
    <row r="843" spans="2:25" ht="12.75" customHeight="1" x14ac:dyDescent="0.35">
      <c r="B843" s="76"/>
      <c r="V843" s="63"/>
      <c r="W843" s="63"/>
      <c r="X843" s="63"/>
      <c r="Y843" s="63"/>
    </row>
    <row r="844" spans="2:25" ht="12.75" customHeight="1" x14ac:dyDescent="0.35">
      <c r="B844" s="76"/>
      <c r="V844" s="63"/>
      <c r="W844" s="63"/>
      <c r="X844" s="63"/>
      <c r="Y844" s="63"/>
    </row>
    <row r="845" spans="2:25" ht="12.75" customHeight="1" x14ac:dyDescent="0.35">
      <c r="B845" s="76"/>
      <c r="V845" s="63"/>
      <c r="W845" s="63"/>
      <c r="X845" s="63"/>
      <c r="Y845" s="63"/>
    </row>
    <row r="846" spans="2:25" ht="12.75" customHeight="1" x14ac:dyDescent="0.35">
      <c r="B846" s="76"/>
      <c r="V846" s="63"/>
      <c r="W846" s="63"/>
      <c r="X846" s="63"/>
      <c r="Y846" s="63"/>
    </row>
    <row r="847" spans="2:25" ht="12.75" customHeight="1" x14ac:dyDescent="0.35">
      <c r="B847" s="76"/>
      <c r="V847" s="63"/>
      <c r="W847" s="63"/>
      <c r="X847" s="63"/>
      <c r="Y847" s="63"/>
    </row>
    <row r="848" spans="2:25" ht="12.75" customHeight="1" x14ac:dyDescent="0.35">
      <c r="B848" s="76"/>
      <c r="V848" s="63"/>
      <c r="W848" s="63"/>
      <c r="X848" s="63"/>
      <c r="Y848" s="63"/>
    </row>
    <row r="849" spans="2:25" ht="12.75" customHeight="1" x14ac:dyDescent="0.35">
      <c r="B849" s="76"/>
      <c r="V849" s="63"/>
      <c r="W849" s="63"/>
      <c r="X849" s="63"/>
      <c r="Y849" s="63"/>
    </row>
    <row r="850" spans="2:25" ht="12.75" customHeight="1" x14ac:dyDescent="0.35">
      <c r="B850" s="76"/>
      <c r="V850" s="63"/>
      <c r="W850" s="63"/>
      <c r="X850" s="63"/>
      <c r="Y850" s="63"/>
    </row>
    <row r="851" spans="2:25" ht="12.75" customHeight="1" x14ac:dyDescent="0.35">
      <c r="B851" s="76"/>
      <c r="V851" s="63"/>
      <c r="W851" s="63"/>
      <c r="X851" s="63"/>
      <c r="Y851" s="63"/>
    </row>
    <row r="852" spans="2:25" ht="12.75" customHeight="1" x14ac:dyDescent="0.35">
      <c r="B852" s="76"/>
      <c r="V852" s="63"/>
      <c r="W852" s="63"/>
      <c r="X852" s="63"/>
      <c r="Y852" s="63"/>
    </row>
    <row r="853" spans="2:25" ht="12.75" customHeight="1" x14ac:dyDescent="0.35">
      <c r="B853" s="76"/>
      <c r="V853" s="63"/>
      <c r="W853" s="63"/>
      <c r="X853" s="63"/>
      <c r="Y853" s="63"/>
    </row>
    <row r="854" spans="2:25" ht="12.75" customHeight="1" x14ac:dyDescent="0.35">
      <c r="B854" s="76"/>
      <c r="V854" s="63"/>
      <c r="W854" s="63"/>
      <c r="X854" s="63"/>
      <c r="Y854" s="63"/>
    </row>
    <row r="855" spans="2:25" ht="12.75" customHeight="1" x14ac:dyDescent="0.35">
      <c r="B855" s="76"/>
      <c r="V855" s="63"/>
      <c r="W855" s="63"/>
      <c r="X855" s="63"/>
      <c r="Y855" s="63"/>
    </row>
    <row r="856" spans="2:25" ht="12.75" customHeight="1" x14ac:dyDescent="0.35">
      <c r="B856" s="76"/>
      <c r="V856" s="63"/>
      <c r="W856" s="63"/>
      <c r="X856" s="63"/>
      <c r="Y856" s="63"/>
    </row>
    <row r="857" spans="2:25" ht="12.75" customHeight="1" x14ac:dyDescent="0.35">
      <c r="B857" s="76"/>
      <c r="V857" s="63"/>
      <c r="W857" s="63"/>
      <c r="X857" s="63"/>
      <c r="Y857" s="63"/>
    </row>
    <row r="858" spans="2:25" ht="12.75" customHeight="1" x14ac:dyDescent="0.35">
      <c r="B858" s="76"/>
      <c r="V858" s="63"/>
      <c r="W858" s="63"/>
      <c r="X858" s="63"/>
      <c r="Y858" s="63"/>
    </row>
    <row r="859" spans="2:25" ht="12.75" customHeight="1" x14ac:dyDescent="0.35">
      <c r="B859" s="76"/>
      <c r="V859" s="63"/>
      <c r="W859" s="63"/>
      <c r="X859" s="63"/>
      <c r="Y859" s="63"/>
    </row>
    <row r="860" spans="2:25" ht="12.75" customHeight="1" x14ac:dyDescent="0.35">
      <c r="B860" s="76"/>
      <c r="V860" s="63"/>
      <c r="W860" s="63"/>
      <c r="X860" s="63"/>
      <c r="Y860" s="63"/>
    </row>
    <row r="861" spans="2:25" ht="12.75" customHeight="1" x14ac:dyDescent="0.35">
      <c r="B861" s="76"/>
      <c r="V861" s="63"/>
      <c r="W861" s="63"/>
      <c r="X861" s="63"/>
      <c r="Y861" s="63"/>
    </row>
    <row r="862" spans="2:25" ht="12.75" customHeight="1" x14ac:dyDescent="0.35">
      <c r="B862" s="76"/>
      <c r="V862" s="63"/>
      <c r="W862" s="63"/>
      <c r="X862" s="63"/>
      <c r="Y862" s="63"/>
    </row>
    <row r="863" spans="2:25" ht="12.75" customHeight="1" x14ac:dyDescent="0.35">
      <c r="B863" s="76"/>
      <c r="V863" s="63"/>
      <c r="W863" s="63"/>
      <c r="X863" s="63"/>
      <c r="Y863" s="63"/>
    </row>
    <row r="864" spans="2:25" ht="12.75" customHeight="1" x14ac:dyDescent="0.35">
      <c r="B864" s="76"/>
      <c r="V864" s="63"/>
      <c r="W864" s="63"/>
      <c r="X864" s="63"/>
      <c r="Y864" s="63"/>
    </row>
    <row r="865" spans="2:25" ht="12.75" customHeight="1" x14ac:dyDescent="0.35">
      <c r="B865" s="76"/>
      <c r="V865" s="63"/>
      <c r="W865" s="63"/>
      <c r="X865" s="63"/>
      <c r="Y865" s="63"/>
    </row>
    <row r="866" spans="2:25" ht="12.75" customHeight="1" x14ac:dyDescent="0.35">
      <c r="B866" s="76"/>
      <c r="V866" s="63"/>
      <c r="W866" s="63"/>
      <c r="X866" s="63"/>
      <c r="Y866" s="63"/>
    </row>
    <row r="867" spans="2:25" ht="12.75" customHeight="1" x14ac:dyDescent="0.35">
      <c r="B867" s="76"/>
      <c r="V867" s="63"/>
      <c r="W867" s="63"/>
      <c r="X867" s="63"/>
      <c r="Y867" s="63"/>
    </row>
    <row r="868" spans="2:25" ht="12.75" customHeight="1" x14ac:dyDescent="0.35">
      <c r="B868" s="76"/>
      <c r="V868" s="63"/>
      <c r="W868" s="63"/>
      <c r="X868" s="63"/>
      <c r="Y868" s="63"/>
    </row>
    <row r="869" spans="2:25" ht="12.75" customHeight="1" x14ac:dyDescent="0.35">
      <c r="B869" s="76"/>
      <c r="V869" s="63"/>
      <c r="W869" s="63"/>
      <c r="X869" s="63"/>
      <c r="Y869" s="63"/>
    </row>
    <row r="870" spans="2:25" ht="12.75" customHeight="1" x14ac:dyDescent="0.35">
      <c r="B870" s="76"/>
      <c r="V870" s="63"/>
      <c r="W870" s="63"/>
      <c r="X870" s="63"/>
      <c r="Y870" s="63"/>
    </row>
    <row r="871" spans="2:25" ht="12.75" customHeight="1" x14ac:dyDescent="0.35">
      <c r="B871" s="76"/>
      <c r="V871" s="63"/>
      <c r="W871" s="63"/>
      <c r="X871" s="63"/>
      <c r="Y871" s="63"/>
    </row>
    <row r="872" spans="2:25" ht="12.75" customHeight="1" x14ac:dyDescent="0.35">
      <c r="B872" s="76"/>
      <c r="V872" s="63"/>
      <c r="W872" s="63"/>
      <c r="X872" s="63"/>
      <c r="Y872" s="63"/>
    </row>
    <row r="873" spans="2:25" ht="12.75" customHeight="1" x14ac:dyDescent="0.35">
      <c r="B873" s="76"/>
      <c r="V873" s="63"/>
      <c r="W873" s="63"/>
      <c r="X873" s="63"/>
      <c r="Y873" s="63"/>
    </row>
    <row r="874" spans="2:25" ht="12.75" customHeight="1" x14ac:dyDescent="0.35">
      <c r="B874" s="76"/>
      <c r="V874" s="63"/>
      <c r="W874" s="63"/>
      <c r="X874" s="63"/>
      <c r="Y874" s="63"/>
    </row>
    <row r="875" spans="2:25" ht="12.75" customHeight="1" x14ac:dyDescent="0.35">
      <c r="B875" s="76"/>
      <c r="V875" s="63"/>
      <c r="W875" s="63"/>
      <c r="X875" s="63"/>
      <c r="Y875" s="63"/>
    </row>
    <row r="876" spans="2:25" ht="12.75" customHeight="1" x14ac:dyDescent="0.35">
      <c r="B876" s="76"/>
      <c r="V876" s="63"/>
      <c r="W876" s="63"/>
      <c r="X876" s="63"/>
      <c r="Y876" s="63"/>
    </row>
    <row r="877" spans="2:25" ht="12.75" customHeight="1" x14ac:dyDescent="0.35">
      <c r="B877" s="76"/>
      <c r="V877" s="63"/>
      <c r="W877" s="63"/>
      <c r="X877" s="63"/>
      <c r="Y877" s="63"/>
    </row>
    <row r="878" spans="2:25" ht="12.75" customHeight="1" x14ac:dyDescent="0.35">
      <c r="B878" s="76"/>
      <c r="V878" s="63"/>
      <c r="W878" s="63"/>
      <c r="X878" s="63"/>
      <c r="Y878" s="63"/>
    </row>
    <row r="879" spans="2:25" ht="12.75" customHeight="1" x14ac:dyDescent="0.35">
      <c r="B879" s="76"/>
      <c r="V879" s="63"/>
      <c r="W879" s="63"/>
      <c r="X879" s="63"/>
      <c r="Y879" s="63"/>
    </row>
    <row r="880" spans="2:25" ht="12.75" customHeight="1" x14ac:dyDescent="0.35">
      <c r="B880" s="76"/>
      <c r="V880" s="63"/>
      <c r="W880" s="63"/>
      <c r="X880" s="63"/>
      <c r="Y880" s="63"/>
    </row>
    <row r="881" spans="2:25" ht="12.75" customHeight="1" x14ac:dyDescent="0.35">
      <c r="B881" s="76"/>
      <c r="V881" s="63"/>
      <c r="W881" s="63"/>
      <c r="X881" s="63"/>
      <c r="Y881" s="63"/>
    </row>
    <row r="882" spans="2:25" ht="12.75" customHeight="1" x14ac:dyDescent="0.35">
      <c r="B882" s="76"/>
      <c r="V882" s="63"/>
      <c r="W882" s="63"/>
      <c r="X882" s="63"/>
      <c r="Y882" s="63"/>
    </row>
    <row r="883" spans="2:25" ht="12.75" customHeight="1" x14ac:dyDescent="0.35">
      <c r="B883" s="76"/>
      <c r="V883" s="63"/>
      <c r="W883" s="63"/>
      <c r="X883" s="63"/>
      <c r="Y883" s="63"/>
    </row>
    <row r="884" spans="2:25" ht="12.75" customHeight="1" x14ac:dyDescent="0.35">
      <c r="B884" s="76"/>
      <c r="V884" s="63"/>
      <c r="W884" s="63"/>
      <c r="X884" s="63"/>
      <c r="Y884" s="63"/>
    </row>
    <row r="885" spans="2:25" ht="12.75" customHeight="1" x14ac:dyDescent="0.35">
      <c r="B885" s="76"/>
      <c r="V885" s="63"/>
      <c r="W885" s="63"/>
      <c r="X885" s="63"/>
      <c r="Y885" s="63"/>
    </row>
    <row r="886" spans="2:25" ht="12.75" customHeight="1" x14ac:dyDescent="0.35">
      <c r="B886" s="76"/>
      <c r="V886" s="63"/>
      <c r="W886" s="63"/>
      <c r="X886" s="63"/>
      <c r="Y886" s="63"/>
    </row>
    <row r="887" spans="2:25" ht="12.75" customHeight="1" x14ac:dyDescent="0.35">
      <c r="B887" s="76"/>
      <c r="V887" s="63"/>
      <c r="W887" s="63"/>
      <c r="X887" s="63"/>
      <c r="Y887" s="63"/>
    </row>
    <row r="888" spans="2:25" ht="12.75" customHeight="1" x14ac:dyDescent="0.35">
      <c r="B888" s="76"/>
      <c r="V888" s="63"/>
      <c r="W888" s="63"/>
      <c r="X888" s="63"/>
      <c r="Y888" s="63"/>
    </row>
    <row r="889" spans="2:25" ht="12.75" customHeight="1" x14ac:dyDescent="0.35">
      <c r="B889" s="76"/>
      <c r="V889" s="63"/>
      <c r="W889" s="63"/>
      <c r="X889" s="63"/>
      <c r="Y889" s="63"/>
    </row>
    <row r="890" spans="2:25" ht="12.75" customHeight="1" x14ac:dyDescent="0.35">
      <c r="B890" s="76"/>
      <c r="V890" s="63"/>
      <c r="W890" s="63"/>
      <c r="X890" s="63"/>
      <c r="Y890" s="63"/>
    </row>
    <row r="891" spans="2:25" ht="12.75" customHeight="1" x14ac:dyDescent="0.35">
      <c r="B891" s="76"/>
      <c r="V891" s="63"/>
      <c r="W891" s="63"/>
      <c r="X891" s="63"/>
      <c r="Y891" s="63"/>
    </row>
    <row r="892" spans="2:25" ht="12.75" customHeight="1" x14ac:dyDescent="0.35">
      <c r="B892" s="76"/>
      <c r="V892" s="63"/>
      <c r="W892" s="63"/>
      <c r="X892" s="63"/>
      <c r="Y892" s="63"/>
    </row>
    <row r="893" spans="2:25" ht="12.75" customHeight="1" x14ac:dyDescent="0.35">
      <c r="B893" s="76"/>
      <c r="V893" s="63"/>
      <c r="W893" s="63"/>
      <c r="X893" s="63"/>
      <c r="Y893" s="63"/>
    </row>
    <row r="894" spans="2:25" ht="12.75" customHeight="1" x14ac:dyDescent="0.35">
      <c r="B894" s="76"/>
      <c r="V894" s="63"/>
      <c r="W894" s="63"/>
      <c r="X894" s="63"/>
      <c r="Y894" s="63"/>
    </row>
    <row r="895" spans="2:25" ht="12.75" customHeight="1" x14ac:dyDescent="0.35">
      <c r="B895" s="76"/>
      <c r="V895" s="63"/>
      <c r="W895" s="63"/>
      <c r="X895" s="63"/>
      <c r="Y895" s="63"/>
    </row>
    <row r="896" spans="2:25" ht="12.75" customHeight="1" x14ac:dyDescent="0.35">
      <c r="B896" s="76"/>
      <c r="V896" s="63"/>
      <c r="W896" s="63"/>
      <c r="X896" s="63"/>
      <c r="Y896" s="63"/>
    </row>
    <row r="897" spans="2:25" ht="12.75" customHeight="1" x14ac:dyDescent="0.35">
      <c r="B897" s="76"/>
      <c r="V897" s="63"/>
      <c r="W897" s="63"/>
      <c r="X897" s="63"/>
      <c r="Y897" s="63"/>
    </row>
    <row r="898" spans="2:25" ht="12.75" customHeight="1" x14ac:dyDescent="0.35">
      <c r="B898" s="76"/>
      <c r="V898" s="63"/>
      <c r="W898" s="63"/>
      <c r="X898" s="63"/>
      <c r="Y898" s="63"/>
    </row>
    <row r="899" spans="2:25" ht="12.75" customHeight="1" x14ac:dyDescent="0.35">
      <c r="B899" s="76"/>
      <c r="V899" s="63"/>
      <c r="W899" s="63"/>
      <c r="X899" s="63"/>
      <c r="Y899" s="63"/>
    </row>
    <row r="900" spans="2:25" ht="12.75" customHeight="1" x14ac:dyDescent="0.35">
      <c r="B900" s="76"/>
      <c r="V900" s="63"/>
      <c r="W900" s="63"/>
      <c r="X900" s="63"/>
      <c r="Y900" s="63"/>
    </row>
    <row r="901" spans="2:25" ht="12.75" customHeight="1" x14ac:dyDescent="0.35">
      <c r="B901" s="76"/>
      <c r="V901" s="63"/>
      <c r="W901" s="63"/>
      <c r="X901" s="63"/>
      <c r="Y901" s="63"/>
    </row>
    <row r="902" spans="2:25" ht="12.75" customHeight="1" x14ac:dyDescent="0.35">
      <c r="B902" s="76"/>
      <c r="V902" s="63"/>
      <c r="W902" s="63"/>
      <c r="X902" s="63"/>
      <c r="Y902" s="63"/>
    </row>
    <row r="903" spans="2:25" ht="12.75" customHeight="1" x14ac:dyDescent="0.35">
      <c r="B903" s="76"/>
      <c r="V903" s="63"/>
      <c r="W903" s="63"/>
      <c r="X903" s="63"/>
      <c r="Y903" s="63"/>
    </row>
    <row r="904" spans="2:25" ht="12.75" customHeight="1" x14ac:dyDescent="0.35">
      <c r="B904" s="76"/>
      <c r="V904" s="63"/>
      <c r="W904" s="63"/>
      <c r="X904" s="63"/>
      <c r="Y904" s="63"/>
    </row>
    <row r="905" spans="2:25" ht="12.75" customHeight="1" x14ac:dyDescent="0.35">
      <c r="B905" s="76"/>
      <c r="V905" s="63"/>
      <c r="W905" s="63"/>
      <c r="X905" s="63"/>
      <c r="Y905" s="63"/>
    </row>
    <row r="906" spans="2:25" ht="12.75" customHeight="1" x14ac:dyDescent="0.35">
      <c r="B906" s="76"/>
      <c r="V906" s="63"/>
      <c r="W906" s="63"/>
      <c r="X906" s="63"/>
      <c r="Y906" s="63"/>
    </row>
    <row r="907" spans="2:25" ht="12.75" customHeight="1" x14ac:dyDescent="0.35">
      <c r="B907" s="76"/>
      <c r="V907" s="63"/>
      <c r="W907" s="63"/>
      <c r="X907" s="63"/>
      <c r="Y907" s="63"/>
    </row>
    <row r="908" spans="2:25" ht="12.75" customHeight="1" x14ac:dyDescent="0.35">
      <c r="B908" s="76"/>
      <c r="V908" s="63"/>
      <c r="W908" s="63"/>
      <c r="X908" s="63"/>
      <c r="Y908" s="63"/>
    </row>
    <row r="909" spans="2:25" ht="12.75" customHeight="1" x14ac:dyDescent="0.35">
      <c r="B909" s="76"/>
      <c r="V909" s="63"/>
      <c r="W909" s="63"/>
      <c r="X909" s="63"/>
      <c r="Y909" s="63"/>
    </row>
    <row r="910" spans="2:25" ht="12.75" customHeight="1" x14ac:dyDescent="0.35">
      <c r="B910" s="76"/>
      <c r="V910" s="63"/>
      <c r="W910" s="63"/>
      <c r="X910" s="63"/>
      <c r="Y910" s="63"/>
    </row>
    <row r="911" spans="2:25" ht="12.75" customHeight="1" x14ac:dyDescent="0.35">
      <c r="B911" s="76"/>
      <c r="V911" s="63"/>
      <c r="W911" s="63"/>
      <c r="X911" s="63"/>
      <c r="Y911" s="63"/>
    </row>
    <row r="912" spans="2:25" ht="12.75" customHeight="1" x14ac:dyDescent="0.35">
      <c r="B912" s="76"/>
      <c r="V912" s="63"/>
      <c r="W912" s="63"/>
      <c r="X912" s="63"/>
      <c r="Y912" s="63"/>
    </row>
    <row r="913" spans="2:25" ht="12.75" customHeight="1" x14ac:dyDescent="0.35">
      <c r="B913" s="76"/>
      <c r="V913" s="63"/>
      <c r="W913" s="63"/>
      <c r="X913" s="63"/>
      <c r="Y913" s="63"/>
    </row>
    <row r="914" spans="2:25" ht="12.75" customHeight="1" x14ac:dyDescent="0.35">
      <c r="B914" s="76"/>
      <c r="V914" s="63"/>
      <c r="W914" s="63"/>
      <c r="X914" s="63"/>
      <c r="Y914" s="63"/>
    </row>
    <row r="915" spans="2:25" ht="12.75" customHeight="1" x14ac:dyDescent="0.35">
      <c r="B915" s="76"/>
      <c r="V915" s="63"/>
      <c r="W915" s="63"/>
      <c r="X915" s="63"/>
      <c r="Y915" s="63"/>
    </row>
    <row r="916" spans="2:25" ht="12.75" customHeight="1" x14ac:dyDescent="0.35">
      <c r="B916" s="76"/>
      <c r="V916" s="63"/>
      <c r="W916" s="63"/>
      <c r="X916" s="63"/>
      <c r="Y916" s="63"/>
    </row>
    <row r="917" spans="2:25" ht="12.75" customHeight="1" x14ac:dyDescent="0.35">
      <c r="B917" s="76"/>
      <c r="V917" s="63"/>
      <c r="W917" s="63"/>
      <c r="X917" s="63"/>
      <c r="Y917" s="63"/>
    </row>
    <row r="918" spans="2:25" ht="12.75" customHeight="1" x14ac:dyDescent="0.35">
      <c r="B918" s="76"/>
      <c r="V918" s="63"/>
      <c r="W918" s="63"/>
      <c r="X918" s="63"/>
      <c r="Y918" s="63"/>
    </row>
    <row r="919" spans="2:25" ht="12.75" customHeight="1" x14ac:dyDescent="0.35">
      <c r="B919" s="76"/>
      <c r="V919" s="63"/>
      <c r="W919" s="63"/>
      <c r="X919" s="63"/>
      <c r="Y919" s="63"/>
    </row>
    <row r="920" spans="2:25" ht="12.75" customHeight="1" x14ac:dyDescent="0.35">
      <c r="B920" s="76"/>
      <c r="V920" s="63"/>
      <c r="W920" s="63"/>
      <c r="X920" s="63"/>
      <c r="Y920" s="63"/>
    </row>
    <row r="921" spans="2:25" ht="12.75" customHeight="1" x14ac:dyDescent="0.35">
      <c r="B921" s="76"/>
      <c r="V921" s="63"/>
      <c r="W921" s="63"/>
      <c r="X921" s="63"/>
      <c r="Y921" s="63"/>
    </row>
    <row r="922" spans="2:25" ht="12.75" customHeight="1" x14ac:dyDescent="0.35">
      <c r="B922" s="76"/>
      <c r="V922" s="63"/>
      <c r="W922" s="63"/>
      <c r="X922" s="63"/>
      <c r="Y922" s="63"/>
    </row>
    <row r="923" spans="2:25" ht="12.75" customHeight="1" x14ac:dyDescent="0.35">
      <c r="B923" s="76"/>
      <c r="V923" s="63"/>
      <c r="W923" s="63"/>
      <c r="X923" s="63"/>
      <c r="Y923" s="63"/>
    </row>
    <row r="924" spans="2:25" ht="12.75" customHeight="1" x14ac:dyDescent="0.35">
      <c r="B924" s="76"/>
      <c r="V924" s="63"/>
      <c r="W924" s="63"/>
      <c r="X924" s="63"/>
      <c r="Y924" s="63"/>
    </row>
    <row r="925" spans="2:25" ht="12.75" customHeight="1" x14ac:dyDescent="0.35">
      <c r="B925" s="76"/>
      <c r="V925" s="63"/>
      <c r="W925" s="63"/>
      <c r="X925" s="63"/>
      <c r="Y925" s="63"/>
    </row>
    <row r="926" spans="2:25" ht="12.75" customHeight="1" x14ac:dyDescent="0.35">
      <c r="B926" s="76"/>
      <c r="V926" s="63"/>
      <c r="W926" s="63"/>
      <c r="X926" s="63"/>
      <c r="Y926" s="63"/>
    </row>
    <row r="927" spans="2:25" ht="12.75" customHeight="1" x14ac:dyDescent="0.35">
      <c r="B927" s="76"/>
      <c r="V927" s="63"/>
      <c r="W927" s="63"/>
      <c r="X927" s="63"/>
      <c r="Y927" s="63"/>
    </row>
    <row r="928" spans="2:25" ht="12.75" customHeight="1" x14ac:dyDescent="0.35">
      <c r="B928" s="76"/>
      <c r="V928" s="63"/>
      <c r="W928" s="63"/>
      <c r="X928" s="63"/>
      <c r="Y928" s="63"/>
    </row>
    <row r="929" spans="2:25" ht="12.75" customHeight="1" x14ac:dyDescent="0.35">
      <c r="B929" s="76"/>
      <c r="V929" s="63"/>
      <c r="W929" s="63"/>
      <c r="X929" s="63"/>
      <c r="Y929" s="63"/>
    </row>
    <row r="930" spans="2:25" ht="12.75" customHeight="1" x14ac:dyDescent="0.35">
      <c r="B930" s="76"/>
      <c r="V930" s="63"/>
      <c r="W930" s="63"/>
      <c r="X930" s="63"/>
      <c r="Y930" s="63"/>
    </row>
    <row r="931" spans="2:25" ht="12.75" customHeight="1" x14ac:dyDescent="0.35">
      <c r="B931" s="76"/>
      <c r="V931" s="63"/>
      <c r="W931" s="63"/>
      <c r="X931" s="63"/>
      <c r="Y931" s="63"/>
    </row>
    <row r="932" spans="2:25" ht="12.75" customHeight="1" x14ac:dyDescent="0.35">
      <c r="B932" s="76"/>
      <c r="V932" s="63"/>
      <c r="W932" s="63"/>
      <c r="X932" s="63"/>
      <c r="Y932" s="63"/>
    </row>
    <row r="933" spans="2:25" ht="12.75" customHeight="1" x14ac:dyDescent="0.35">
      <c r="B933" s="76"/>
      <c r="V933" s="63"/>
      <c r="W933" s="63"/>
      <c r="X933" s="63"/>
      <c r="Y933" s="63"/>
    </row>
    <row r="934" spans="2:25" ht="12.75" customHeight="1" x14ac:dyDescent="0.35">
      <c r="B934" s="76"/>
      <c r="V934" s="63"/>
      <c r="W934" s="63"/>
      <c r="X934" s="63"/>
      <c r="Y934" s="63"/>
    </row>
    <row r="935" spans="2:25" ht="12.75" customHeight="1" x14ac:dyDescent="0.35">
      <c r="B935" s="76"/>
      <c r="V935" s="63"/>
      <c r="W935" s="63"/>
      <c r="X935" s="63"/>
      <c r="Y935" s="63"/>
    </row>
    <row r="936" spans="2:25" ht="12.75" customHeight="1" x14ac:dyDescent="0.35">
      <c r="B936" s="76"/>
      <c r="V936" s="63"/>
      <c r="W936" s="63"/>
      <c r="X936" s="63"/>
      <c r="Y936" s="63"/>
    </row>
    <row r="937" spans="2:25" ht="12.75" customHeight="1" x14ac:dyDescent="0.35">
      <c r="B937" s="76"/>
      <c r="V937" s="63"/>
      <c r="W937" s="63"/>
      <c r="X937" s="63"/>
      <c r="Y937" s="63"/>
    </row>
    <row r="938" spans="2:25" ht="12.75" customHeight="1" x14ac:dyDescent="0.35">
      <c r="B938" s="76"/>
      <c r="V938" s="63"/>
      <c r="W938" s="63"/>
      <c r="X938" s="63"/>
      <c r="Y938" s="63"/>
    </row>
    <row r="939" spans="2:25" ht="12.75" customHeight="1" x14ac:dyDescent="0.35">
      <c r="B939" s="76"/>
      <c r="V939" s="63"/>
      <c r="W939" s="63"/>
      <c r="X939" s="63"/>
      <c r="Y939" s="63"/>
    </row>
    <row r="940" spans="2:25" ht="12.75" customHeight="1" x14ac:dyDescent="0.35">
      <c r="B940" s="76"/>
      <c r="V940" s="63"/>
      <c r="W940" s="63"/>
      <c r="X940" s="63"/>
      <c r="Y940" s="63"/>
    </row>
    <row r="941" spans="2:25" ht="12.75" customHeight="1" x14ac:dyDescent="0.35">
      <c r="B941" s="76"/>
      <c r="V941" s="63"/>
      <c r="W941" s="63"/>
      <c r="X941" s="63"/>
      <c r="Y941" s="63"/>
    </row>
    <row r="942" spans="2:25" ht="12.75" customHeight="1" x14ac:dyDescent="0.35">
      <c r="B942" s="76"/>
      <c r="V942" s="63"/>
      <c r="W942" s="63"/>
      <c r="X942" s="63"/>
      <c r="Y942" s="63"/>
    </row>
    <row r="943" spans="2:25" ht="12.75" customHeight="1" x14ac:dyDescent="0.35">
      <c r="B943" s="76"/>
      <c r="V943" s="63"/>
      <c r="W943" s="63"/>
      <c r="X943" s="63"/>
      <c r="Y943" s="63"/>
    </row>
    <row r="944" spans="2:25" ht="12.75" customHeight="1" x14ac:dyDescent="0.35">
      <c r="B944" s="76"/>
      <c r="V944" s="63"/>
      <c r="W944" s="63"/>
      <c r="X944" s="63"/>
      <c r="Y944" s="63"/>
    </row>
    <row r="945" spans="2:25" ht="12.75" customHeight="1" x14ac:dyDescent="0.35">
      <c r="B945" s="76"/>
      <c r="V945" s="63"/>
      <c r="W945" s="63"/>
      <c r="X945" s="63"/>
      <c r="Y945" s="63"/>
    </row>
    <row r="946" spans="2:25" ht="12.75" customHeight="1" x14ac:dyDescent="0.35">
      <c r="B946" s="76"/>
      <c r="V946" s="63"/>
      <c r="W946" s="63"/>
      <c r="X946" s="63"/>
      <c r="Y946" s="63"/>
    </row>
    <row r="947" spans="2:25" ht="12.75" customHeight="1" x14ac:dyDescent="0.35">
      <c r="B947" s="76"/>
      <c r="V947" s="63"/>
      <c r="W947" s="63"/>
      <c r="X947" s="63"/>
      <c r="Y947" s="63"/>
    </row>
    <row r="948" spans="2:25" ht="12.75" customHeight="1" x14ac:dyDescent="0.35">
      <c r="B948" s="76"/>
      <c r="V948" s="63"/>
      <c r="W948" s="63"/>
      <c r="X948" s="63"/>
      <c r="Y948" s="63"/>
    </row>
    <row r="949" spans="2:25" ht="12.75" customHeight="1" x14ac:dyDescent="0.35">
      <c r="B949" s="76"/>
      <c r="V949" s="63"/>
      <c r="W949" s="63"/>
      <c r="X949" s="63"/>
      <c r="Y949" s="63"/>
    </row>
    <row r="950" spans="2:25" ht="12.75" customHeight="1" x14ac:dyDescent="0.35">
      <c r="B950" s="76"/>
      <c r="V950" s="63"/>
      <c r="W950" s="63"/>
      <c r="X950" s="63"/>
      <c r="Y950" s="63"/>
    </row>
    <row r="951" spans="2:25" ht="12.75" customHeight="1" x14ac:dyDescent="0.35">
      <c r="B951" s="76"/>
      <c r="V951" s="63"/>
      <c r="W951" s="63"/>
      <c r="X951" s="63"/>
      <c r="Y951" s="63"/>
    </row>
    <row r="952" spans="2:25" ht="12.75" customHeight="1" x14ac:dyDescent="0.35">
      <c r="B952" s="76"/>
      <c r="V952" s="63"/>
      <c r="W952" s="63"/>
      <c r="X952" s="63"/>
      <c r="Y952" s="63"/>
    </row>
    <row r="953" spans="2:25" ht="12.75" customHeight="1" x14ac:dyDescent="0.35">
      <c r="B953" s="76"/>
      <c r="V953" s="63"/>
      <c r="W953" s="63"/>
      <c r="X953" s="63"/>
      <c r="Y953" s="63"/>
    </row>
    <row r="954" spans="2:25" ht="12.75" customHeight="1" x14ac:dyDescent="0.35">
      <c r="B954" s="76"/>
      <c r="V954" s="63"/>
      <c r="W954" s="63"/>
      <c r="X954" s="63"/>
      <c r="Y954" s="63"/>
    </row>
    <row r="955" spans="2:25" ht="12.75" customHeight="1" x14ac:dyDescent="0.35">
      <c r="B955" s="76"/>
      <c r="V955" s="63"/>
      <c r="W955" s="63"/>
      <c r="X955" s="63"/>
      <c r="Y955" s="63"/>
    </row>
    <row r="956" spans="2:25" ht="12.75" customHeight="1" x14ac:dyDescent="0.35">
      <c r="B956" s="76"/>
      <c r="V956" s="63"/>
      <c r="W956" s="63"/>
      <c r="X956" s="63"/>
      <c r="Y956" s="63"/>
    </row>
    <row r="957" spans="2:25" ht="12.75" customHeight="1" x14ac:dyDescent="0.35">
      <c r="B957" s="76"/>
      <c r="V957" s="63"/>
      <c r="W957" s="63"/>
      <c r="X957" s="63"/>
      <c r="Y957" s="63"/>
    </row>
    <row r="958" spans="2:25" ht="12.75" customHeight="1" x14ac:dyDescent="0.35">
      <c r="B958" s="76"/>
      <c r="V958" s="63"/>
      <c r="W958" s="63"/>
      <c r="X958" s="63"/>
      <c r="Y958" s="63"/>
    </row>
    <row r="959" spans="2:25" ht="12.75" customHeight="1" x14ac:dyDescent="0.35">
      <c r="B959" s="76"/>
      <c r="V959" s="63"/>
      <c r="W959" s="63"/>
      <c r="X959" s="63"/>
      <c r="Y959" s="63"/>
    </row>
    <row r="960" spans="2:25" ht="12.75" customHeight="1" x14ac:dyDescent="0.35">
      <c r="B960" s="76"/>
      <c r="V960" s="63"/>
      <c r="W960" s="63"/>
      <c r="X960" s="63"/>
      <c r="Y960" s="63"/>
    </row>
    <row r="961" spans="2:25" ht="12.75" customHeight="1" x14ac:dyDescent="0.35">
      <c r="B961" s="76"/>
      <c r="V961" s="63"/>
      <c r="W961" s="63"/>
      <c r="X961" s="63"/>
      <c r="Y961" s="63"/>
    </row>
    <row r="962" spans="2:25" ht="12.75" customHeight="1" x14ac:dyDescent="0.35">
      <c r="B962" s="76"/>
      <c r="V962" s="63"/>
      <c r="W962" s="63"/>
      <c r="X962" s="63"/>
      <c r="Y962" s="63"/>
    </row>
    <row r="963" spans="2:25" ht="12.75" customHeight="1" x14ac:dyDescent="0.35">
      <c r="B963" s="76"/>
      <c r="V963" s="63"/>
      <c r="W963" s="63"/>
      <c r="X963" s="63"/>
      <c r="Y963" s="63"/>
    </row>
    <row r="964" spans="2:25" ht="12.75" customHeight="1" x14ac:dyDescent="0.35">
      <c r="B964" s="76"/>
      <c r="V964" s="63"/>
      <c r="W964" s="63"/>
      <c r="X964" s="63"/>
      <c r="Y964" s="63"/>
    </row>
    <row r="965" spans="2:25" ht="12.75" customHeight="1" x14ac:dyDescent="0.35">
      <c r="B965" s="76"/>
      <c r="V965" s="63"/>
      <c r="W965" s="63"/>
      <c r="X965" s="63"/>
      <c r="Y965" s="63"/>
    </row>
    <row r="966" spans="2:25" ht="12.75" customHeight="1" x14ac:dyDescent="0.35">
      <c r="B966" s="76"/>
      <c r="V966" s="63"/>
      <c r="W966" s="63"/>
      <c r="X966" s="63"/>
      <c r="Y966" s="63"/>
    </row>
    <row r="967" spans="2:25" ht="12.75" customHeight="1" x14ac:dyDescent="0.35">
      <c r="B967" s="76"/>
      <c r="V967" s="63"/>
      <c r="W967" s="63"/>
      <c r="X967" s="63"/>
      <c r="Y967" s="63"/>
    </row>
    <row r="968" spans="2:25" ht="12.75" customHeight="1" x14ac:dyDescent="0.35">
      <c r="B968" s="76"/>
      <c r="V968" s="63"/>
      <c r="W968" s="63"/>
      <c r="X968" s="63"/>
      <c r="Y968" s="63"/>
    </row>
    <row r="969" spans="2:25" ht="12.75" customHeight="1" x14ac:dyDescent="0.35">
      <c r="B969" s="76"/>
      <c r="V969" s="63"/>
      <c r="W969" s="63"/>
      <c r="X969" s="63"/>
      <c r="Y969" s="63"/>
    </row>
    <row r="970" spans="2:25" ht="12.75" customHeight="1" x14ac:dyDescent="0.35">
      <c r="B970" s="76"/>
      <c r="V970" s="63"/>
      <c r="W970" s="63"/>
      <c r="X970" s="63"/>
      <c r="Y970" s="63"/>
    </row>
    <row r="971" spans="2:25" ht="12.75" customHeight="1" x14ac:dyDescent="0.35">
      <c r="B971" s="76"/>
      <c r="V971" s="63"/>
      <c r="W971" s="63"/>
      <c r="X971" s="63"/>
      <c r="Y971" s="63"/>
    </row>
    <row r="972" spans="2:25" ht="12.75" customHeight="1" x14ac:dyDescent="0.35">
      <c r="B972" s="76"/>
      <c r="V972" s="63"/>
      <c r="W972" s="63"/>
      <c r="X972" s="63"/>
      <c r="Y972" s="63"/>
    </row>
    <row r="973" spans="2:25" ht="12.75" customHeight="1" x14ac:dyDescent="0.35">
      <c r="B973" s="76"/>
      <c r="V973" s="63"/>
      <c r="W973" s="63"/>
      <c r="X973" s="63"/>
      <c r="Y973" s="63"/>
    </row>
    <row r="974" spans="2:25" ht="12.75" customHeight="1" x14ac:dyDescent="0.35">
      <c r="B974" s="76"/>
      <c r="V974" s="63"/>
      <c r="W974" s="63"/>
      <c r="X974" s="63"/>
      <c r="Y974" s="63"/>
    </row>
    <row r="975" spans="2:25" ht="12.75" customHeight="1" x14ac:dyDescent="0.35">
      <c r="B975" s="76"/>
      <c r="V975" s="63"/>
      <c r="W975" s="63"/>
      <c r="X975" s="63"/>
      <c r="Y975" s="63"/>
    </row>
    <row r="976" spans="2:25" ht="12.75" customHeight="1" x14ac:dyDescent="0.35">
      <c r="B976" s="76"/>
      <c r="V976" s="63"/>
      <c r="W976" s="63"/>
      <c r="X976" s="63"/>
      <c r="Y976" s="63"/>
    </row>
    <row r="977" spans="2:25" ht="12.75" customHeight="1" x14ac:dyDescent="0.35">
      <c r="B977" s="76"/>
      <c r="V977" s="63"/>
      <c r="W977" s="63"/>
      <c r="X977" s="63"/>
      <c r="Y977" s="63"/>
    </row>
    <row r="978" spans="2:25" ht="12.75" customHeight="1" x14ac:dyDescent="0.35">
      <c r="B978" s="76"/>
      <c r="V978" s="63"/>
      <c r="W978" s="63"/>
      <c r="X978" s="63"/>
      <c r="Y978" s="63"/>
    </row>
    <row r="979" spans="2:25" ht="12.75" customHeight="1" x14ac:dyDescent="0.35">
      <c r="B979" s="76"/>
      <c r="V979" s="63"/>
      <c r="W979" s="63"/>
      <c r="X979" s="63"/>
      <c r="Y979" s="63"/>
    </row>
    <row r="980" spans="2:25" ht="12.75" customHeight="1" x14ac:dyDescent="0.35">
      <c r="B980" s="76"/>
      <c r="V980" s="63"/>
      <c r="W980" s="63"/>
      <c r="X980" s="63"/>
      <c r="Y980" s="63"/>
    </row>
    <row r="981" spans="2:25" ht="12.75" customHeight="1" x14ac:dyDescent="0.35">
      <c r="B981" s="76"/>
      <c r="V981" s="63"/>
      <c r="W981" s="63"/>
      <c r="X981" s="63"/>
      <c r="Y981" s="63"/>
    </row>
    <row r="982" spans="2:25" ht="12.75" customHeight="1" x14ac:dyDescent="0.35">
      <c r="B982" s="76"/>
      <c r="V982" s="63"/>
      <c r="W982" s="63"/>
      <c r="X982" s="63"/>
      <c r="Y982" s="63"/>
    </row>
    <row r="983" spans="2:25" ht="12.75" customHeight="1" x14ac:dyDescent="0.35">
      <c r="B983" s="76"/>
      <c r="V983" s="63"/>
      <c r="W983" s="63"/>
      <c r="X983" s="63"/>
      <c r="Y983" s="63"/>
    </row>
    <row r="984" spans="2:25" ht="12.75" customHeight="1" x14ac:dyDescent="0.35">
      <c r="B984" s="76"/>
      <c r="V984" s="63"/>
      <c r="W984" s="63"/>
      <c r="X984" s="63"/>
      <c r="Y984" s="63"/>
    </row>
    <row r="985" spans="2:25" ht="12.75" customHeight="1" x14ac:dyDescent="0.35">
      <c r="B985" s="76"/>
      <c r="V985" s="63"/>
      <c r="W985" s="63"/>
      <c r="X985" s="63"/>
      <c r="Y985" s="63"/>
    </row>
    <row r="986" spans="2:25" ht="12.75" customHeight="1" x14ac:dyDescent="0.35">
      <c r="B986" s="76"/>
      <c r="V986" s="63"/>
      <c r="W986" s="63"/>
      <c r="X986" s="63"/>
      <c r="Y986" s="63"/>
    </row>
    <row r="987" spans="2:25" ht="12.75" customHeight="1" x14ac:dyDescent="0.35">
      <c r="B987" s="76"/>
      <c r="V987" s="63"/>
      <c r="W987" s="63"/>
      <c r="X987" s="63"/>
      <c r="Y987" s="63"/>
    </row>
    <row r="988" spans="2:25" ht="12.75" customHeight="1" x14ac:dyDescent="0.35">
      <c r="B988" s="76"/>
      <c r="V988" s="63"/>
      <c r="W988" s="63"/>
      <c r="X988" s="63"/>
      <c r="Y988" s="63"/>
    </row>
    <row r="989" spans="2:25" ht="12.75" customHeight="1" x14ac:dyDescent="0.35">
      <c r="B989" s="76"/>
      <c r="V989" s="63"/>
      <c r="W989" s="63"/>
      <c r="X989" s="63"/>
      <c r="Y989" s="63"/>
    </row>
    <row r="990" spans="2:25" ht="12.75" customHeight="1" x14ac:dyDescent="0.35">
      <c r="B990" s="76"/>
      <c r="V990" s="63"/>
      <c r="W990" s="63"/>
      <c r="X990" s="63"/>
      <c r="Y990" s="63"/>
    </row>
    <row r="991" spans="2:25" ht="12.75" customHeight="1" x14ac:dyDescent="0.35">
      <c r="B991" s="76"/>
      <c r="V991" s="63"/>
      <c r="W991" s="63"/>
      <c r="X991" s="63"/>
      <c r="Y991" s="63"/>
    </row>
    <row r="992" spans="2:25" ht="12.75" customHeight="1" x14ac:dyDescent="0.35">
      <c r="B992" s="76"/>
      <c r="V992" s="63"/>
      <c r="W992" s="63"/>
      <c r="X992" s="63"/>
      <c r="Y992" s="63"/>
    </row>
    <row r="993" spans="2:25" ht="12.75" customHeight="1" x14ac:dyDescent="0.35">
      <c r="B993" s="76"/>
      <c r="V993" s="63"/>
      <c r="W993" s="63"/>
      <c r="X993" s="63"/>
      <c r="Y993" s="63"/>
    </row>
    <row r="994" spans="2:25" ht="12.75" customHeight="1" x14ac:dyDescent="0.35">
      <c r="B994" s="76"/>
      <c r="V994" s="63"/>
      <c r="W994" s="63"/>
      <c r="X994" s="63"/>
      <c r="Y994" s="63"/>
    </row>
    <row r="995" spans="2:25" ht="12.75" customHeight="1" x14ac:dyDescent="0.35">
      <c r="B995" s="76"/>
      <c r="V995" s="63"/>
      <c r="W995" s="63"/>
      <c r="X995" s="63"/>
      <c r="Y995" s="63"/>
    </row>
    <row r="996" spans="2:25" ht="12.75" customHeight="1" x14ac:dyDescent="0.35">
      <c r="B996" s="76"/>
      <c r="V996" s="63"/>
      <c r="W996" s="63"/>
      <c r="X996" s="63"/>
      <c r="Y996" s="63"/>
    </row>
    <row r="997" spans="2:25" ht="12.75" customHeight="1" x14ac:dyDescent="0.35">
      <c r="B997" s="76"/>
      <c r="V997" s="63"/>
      <c r="W997" s="63"/>
      <c r="X997" s="63"/>
      <c r="Y997" s="63"/>
    </row>
    <row r="998" spans="2:25" ht="12.75" customHeight="1" x14ac:dyDescent="0.35">
      <c r="B998" s="76"/>
      <c r="V998" s="63"/>
      <c r="W998" s="63"/>
      <c r="X998" s="63"/>
      <c r="Y998" s="63"/>
    </row>
    <row r="999" spans="2:25" ht="12.75" customHeight="1" x14ac:dyDescent="0.35">
      <c r="B999" s="76"/>
      <c r="V999" s="63"/>
      <c r="W999" s="63"/>
      <c r="X999" s="63"/>
      <c r="Y999" s="63"/>
    </row>
    <row r="1000" spans="2:25" ht="12.75" customHeight="1" x14ac:dyDescent="0.35">
      <c r="B1000" s="76"/>
      <c r="V1000" s="63"/>
      <c r="W1000" s="63"/>
      <c r="X1000" s="63"/>
      <c r="Y1000" s="63"/>
    </row>
  </sheetData>
  <mergeCells count="12">
    <mergeCell ref="K1:P2"/>
    <mergeCell ref="K3:P3"/>
    <mergeCell ref="N14:O15"/>
    <mergeCell ref="J38:N39"/>
    <mergeCell ref="J40:N40"/>
    <mergeCell ref="N48:O49"/>
    <mergeCell ref="N81:O82"/>
    <mergeCell ref="J105:N106"/>
    <mergeCell ref="J107:N107"/>
    <mergeCell ref="N115:O116"/>
    <mergeCell ref="K68:P69"/>
    <mergeCell ref="K70:P70"/>
  </mergeCells>
  <printOptions horizontalCentered="1" verticalCentered="1"/>
  <pageMargins left="0.23622047244094491" right="0.23622047244094491" top="0.74803149606299213" bottom="0.74803149606299213" header="0" footer="0"/>
  <pageSetup paperSize="9" scale="110" orientation="landscape"/>
  <headerFooter>
    <oddFooter>&amp;CPrepared by Jim Marriner 0274961945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/>
  </sheetViews>
  <sheetFormatPr defaultColWidth="12.59765625" defaultRowHeight="15" customHeight="1" x14ac:dyDescent="0.35"/>
  <cols>
    <col min="1" max="1" width="4" customWidth="1"/>
    <col min="2" max="2" width="24.59765625" customWidth="1"/>
    <col min="3" max="3" width="4.3984375" customWidth="1"/>
    <col min="4" max="4" width="0.46484375" customWidth="1"/>
    <col min="5" max="5" width="0.59765625" customWidth="1"/>
    <col min="6" max="6" width="24.59765625" customWidth="1"/>
    <col min="7" max="7" width="4.3984375" customWidth="1"/>
    <col min="8" max="8" width="0.59765625" customWidth="1"/>
    <col min="9" max="9" width="0.46484375" customWidth="1"/>
    <col min="10" max="10" width="24.59765625" customWidth="1"/>
    <col min="11" max="11" width="4.3984375" customWidth="1"/>
    <col min="12" max="12" width="0.46484375" customWidth="1"/>
    <col min="13" max="13" width="0.59765625" customWidth="1"/>
    <col min="14" max="14" width="24.59765625" customWidth="1"/>
    <col min="15" max="15" width="4.3984375" customWidth="1"/>
    <col min="16" max="17" width="0.59765625" customWidth="1"/>
    <col min="18" max="18" width="0.3984375" customWidth="1"/>
    <col min="19" max="19" width="4.3984375" customWidth="1"/>
    <col min="20" max="26" width="8.59765625" customWidth="1"/>
  </cols>
  <sheetData>
    <row r="1" spans="1:21" ht="12.75" customHeight="1" x14ac:dyDescent="0.4">
      <c r="A1" s="3">
        <v>1</v>
      </c>
      <c r="B1" s="59" t="str">
        <f>VLOOKUP(A1,scores!F$1:G$54,2,FALSE)</f>
        <v xml:space="preserve">CAS JoJo Coleman &amp; Camelia Cook </v>
      </c>
      <c r="C1" s="60"/>
      <c r="D1" s="25"/>
      <c r="E1" s="9"/>
      <c r="F1" s="9"/>
      <c r="G1" s="61"/>
      <c r="H1" s="9"/>
      <c r="I1" s="9"/>
      <c r="J1" s="9"/>
      <c r="K1" s="61"/>
      <c r="L1" s="9"/>
      <c r="M1" s="9"/>
      <c r="N1" s="9"/>
      <c r="O1" s="61"/>
      <c r="P1" s="9"/>
      <c r="Q1" s="9"/>
      <c r="R1" s="9"/>
      <c r="S1" s="61"/>
      <c r="T1" s="9"/>
      <c r="U1" s="9"/>
    </row>
    <row r="2" spans="1:21" ht="12.75" customHeight="1" x14ac:dyDescent="0.4">
      <c r="A2" s="3">
        <v>32</v>
      </c>
      <c r="B2" s="71" t="str">
        <f>VLOOKUP(A2,scores!F$1:G$54,2,FALSE)</f>
        <v xml:space="preserve">PAT Robyn Harris &amp; Allayne Greenbury </v>
      </c>
      <c r="C2" s="60"/>
      <c r="D2" s="9"/>
      <c r="E2" s="25"/>
      <c r="F2" s="93" t="str">
        <f>IF(C1&gt;C2,B1,IF(C2&gt;C1,B2,""))</f>
        <v/>
      </c>
      <c r="G2" s="60"/>
      <c r="H2" s="25"/>
      <c r="I2" s="9"/>
      <c r="J2" s="9"/>
      <c r="K2" s="128" t="str">
        <f>sections!B1</f>
        <v>CNZ Ladies National Pairs</v>
      </c>
      <c r="L2" s="124"/>
      <c r="M2" s="124"/>
      <c r="N2" s="124"/>
      <c r="O2" s="124"/>
      <c r="P2" s="124"/>
      <c r="Q2" s="9"/>
      <c r="R2" s="9"/>
      <c r="S2" s="61"/>
      <c r="T2" s="9"/>
      <c r="U2" s="9"/>
    </row>
    <row r="3" spans="1:21" ht="12.75" customHeight="1" x14ac:dyDescent="0.4">
      <c r="A3" s="3">
        <v>17</v>
      </c>
      <c r="B3" s="66" t="str">
        <f>VLOOKUP(A3,scores!F$1:G$54,2,FALSE)</f>
        <v xml:space="preserve">PAT Victoria Heavey &amp; Debs Sylva </v>
      </c>
      <c r="C3" s="60"/>
      <c r="D3" s="37"/>
      <c r="E3" s="67"/>
      <c r="F3" s="94" t="str">
        <f>IF(C3&gt;C4,B3,IF(C4&gt;C3,B4,""))</f>
        <v/>
      </c>
      <c r="G3" s="60"/>
      <c r="H3" s="9"/>
      <c r="I3" s="67"/>
      <c r="J3" s="9"/>
      <c r="K3" s="126" t="str">
        <f>sections!D1</f>
        <v>07/07/2025 - 08/07/2025</v>
      </c>
      <c r="L3" s="124"/>
      <c r="M3" s="124"/>
      <c r="N3" s="124"/>
      <c r="O3" s="124"/>
      <c r="P3" s="124"/>
      <c r="Q3" s="9"/>
      <c r="R3" s="9"/>
      <c r="S3" s="61"/>
      <c r="T3" s="9"/>
      <c r="U3" s="9"/>
    </row>
    <row r="4" spans="1:21" ht="12.75" customHeight="1" x14ac:dyDescent="0.4">
      <c r="A4" s="3">
        <v>16</v>
      </c>
      <c r="B4" s="69" t="str">
        <f>VLOOKUP(A4,scores!F$1:G$54,2,FALSE)</f>
        <v xml:space="preserve">SWW Jessica Clapp &amp; Nicola Burns </v>
      </c>
      <c r="C4" s="60"/>
      <c r="D4" s="9"/>
      <c r="E4" s="9"/>
      <c r="F4" s="6"/>
      <c r="G4" s="61"/>
      <c r="H4" s="9"/>
      <c r="I4" s="25"/>
      <c r="J4" s="93" t="str">
        <f>IF(G2&gt;G3,F2,IF(G3&gt;G2,F3,""))</f>
        <v/>
      </c>
      <c r="K4" s="70"/>
      <c r="L4" s="25"/>
      <c r="M4" s="9"/>
      <c r="N4" s="9"/>
      <c r="O4" s="61"/>
      <c r="P4" s="9"/>
      <c r="Q4" s="9"/>
      <c r="R4" s="9"/>
      <c r="S4" s="61"/>
      <c r="T4" s="9"/>
      <c r="U4" s="9"/>
    </row>
    <row r="5" spans="1:21" ht="12.75" customHeight="1" x14ac:dyDescent="0.4">
      <c r="A5" s="3">
        <v>9</v>
      </c>
      <c r="B5" s="59" t="str">
        <f>VLOOKUP(A5,scores!F$1:G$54,2,FALSE)</f>
        <v>PAT Emma &amp; Sharon Wikaira-King</v>
      </c>
      <c r="C5" s="60"/>
      <c r="D5" s="25"/>
      <c r="E5" s="9"/>
      <c r="F5" s="6"/>
      <c r="G5" s="61"/>
      <c r="H5" s="9"/>
      <c r="I5" s="67"/>
      <c r="J5" s="94" t="str">
        <f>IF(G6&gt;G7,F6,IF(G7&gt;G6,F7,""))</f>
        <v/>
      </c>
      <c r="K5" s="70"/>
      <c r="L5" s="9"/>
      <c r="M5" s="67"/>
      <c r="O5" s="6"/>
      <c r="P5" s="6"/>
      <c r="Q5" s="6"/>
      <c r="R5" s="6"/>
      <c r="S5" s="61"/>
      <c r="T5" s="9"/>
      <c r="U5" s="9"/>
    </row>
    <row r="6" spans="1:21" ht="12.75" customHeight="1" x14ac:dyDescent="0.4">
      <c r="A6" s="3">
        <v>24</v>
      </c>
      <c r="B6" s="71" t="str">
        <f>VLOOKUP(A6,scores!F$1:G$54,2,FALSE)</f>
        <v>KAI Lee Early &amp; Trish O'Neil</v>
      </c>
      <c r="C6" s="60"/>
      <c r="D6" s="9"/>
      <c r="E6" s="25"/>
      <c r="F6" s="87" t="str">
        <f>IF(C5&gt;C6,B5,IF(C6&gt;C5,B6,""))</f>
        <v/>
      </c>
      <c r="G6" s="70"/>
      <c r="H6" s="25"/>
      <c r="I6" s="67"/>
      <c r="J6" s="6"/>
      <c r="K6" s="61"/>
      <c r="L6" s="9"/>
      <c r="M6" s="67"/>
      <c r="O6" s="6"/>
      <c r="P6" s="6"/>
      <c r="Q6" s="6"/>
      <c r="R6" s="6"/>
      <c r="S6" s="61"/>
      <c r="T6" s="9"/>
      <c r="U6" s="9"/>
    </row>
    <row r="7" spans="1:21" ht="12.75" customHeight="1" x14ac:dyDescent="0.4">
      <c r="A7" s="3">
        <v>25</v>
      </c>
      <c r="B7" s="66" t="str">
        <f>VLOOKUP(A7,scores!F$1:G$54,2,FALSE)</f>
        <v xml:space="preserve">PUK Rachel Langdon &amp; Natasha Smit </v>
      </c>
      <c r="C7" s="60"/>
      <c r="D7" s="37"/>
      <c r="E7" s="67"/>
      <c r="F7" s="88" t="str">
        <f>IF(C7&gt;C8,B7,IF(C8&gt;C7,B8,""))</f>
        <v/>
      </c>
      <c r="G7" s="70"/>
      <c r="H7" s="9"/>
      <c r="I7" s="9"/>
      <c r="J7" s="6"/>
      <c r="K7" s="61"/>
      <c r="L7" s="9"/>
      <c r="M7" s="67"/>
      <c r="N7" s="9"/>
      <c r="O7" s="61"/>
      <c r="P7" s="9"/>
      <c r="Q7" s="9"/>
      <c r="R7" s="9"/>
      <c r="S7" s="61"/>
      <c r="T7" s="9"/>
      <c r="U7" s="9"/>
    </row>
    <row r="8" spans="1:21" ht="12.75" customHeight="1" x14ac:dyDescent="0.4">
      <c r="A8" s="3">
        <v>8</v>
      </c>
      <c r="B8" s="69" t="str">
        <f>VLOOKUP(A8,scores!F$1:G$54,2,FALSE)</f>
        <v xml:space="preserve">SWA Nita Clarkson &amp; Gina Grimwood </v>
      </c>
      <c r="C8" s="60"/>
      <c r="D8" s="9"/>
      <c r="E8" s="9"/>
      <c r="F8" s="6"/>
      <c r="G8" s="61"/>
      <c r="H8" s="9"/>
      <c r="I8" s="9"/>
      <c r="J8" s="6"/>
      <c r="K8" s="61"/>
      <c r="L8" s="9"/>
      <c r="M8" s="25"/>
      <c r="N8" s="93" t="str">
        <f>IF(K4&gt;K5,J4,IF(K5&gt;K4,J5,""))</f>
        <v/>
      </c>
      <c r="O8" s="70"/>
      <c r="P8" s="25"/>
      <c r="Q8" s="9"/>
      <c r="R8" s="9"/>
      <c r="S8" s="61"/>
      <c r="T8" s="9"/>
      <c r="U8" s="9"/>
    </row>
    <row r="9" spans="1:21" ht="12.75" customHeight="1" x14ac:dyDescent="0.4">
      <c r="A9" s="3">
        <v>5</v>
      </c>
      <c r="B9" s="59" t="str">
        <f>VLOOKUP(A9,scores!F$1:G$54,2,FALSE)</f>
        <v xml:space="preserve">MAN Rosie Rawiri &amp; Kimberley Cullen </v>
      </c>
      <c r="C9" s="60"/>
      <c r="D9" s="25"/>
      <c r="E9" s="9"/>
      <c r="F9" s="6"/>
      <c r="G9" s="61"/>
      <c r="H9" s="9"/>
      <c r="I9" s="9"/>
      <c r="J9" s="6"/>
      <c r="K9" s="61"/>
      <c r="L9" s="9"/>
      <c r="M9" s="67"/>
      <c r="N9" s="94" t="str">
        <f>IF(K12&gt;K13,J12,IF(K13&gt;K12,J13,""))</f>
        <v/>
      </c>
      <c r="O9" s="70"/>
      <c r="P9" s="9"/>
      <c r="Q9" s="67"/>
      <c r="R9" s="9"/>
      <c r="S9" s="61"/>
      <c r="T9" s="9"/>
      <c r="U9" s="9"/>
    </row>
    <row r="10" spans="1:21" ht="12.75" customHeight="1" x14ac:dyDescent="0.4">
      <c r="A10" s="3">
        <v>28</v>
      </c>
      <c r="B10" s="71" t="str">
        <f>VLOOKUP(A10,scores!F$1:G$54,2,FALSE)</f>
        <v xml:space="preserve">GERSA Melissa Heavey &amp; Micheala Langdon </v>
      </c>
      <c r="C10" s="60"/>
      <c r="D10" s="9"/>
      <c r="E10" s="25"/>
      <c r="F10" s="93" t="str">
        <f>IF(C9&gt;C10,B9,IF(C10&gt;C9,B10,""))</f>
        <v/>
      </c>
      <c r="G10" s="60"/>
      <c r="H10" s="25"/>
      <c r="I10" s="9"/>
      <c r="J10" s="6"/>
      <c r="K10" s="61"/>
      <c r="L10" s="9"/>
      <c r="M10" s="67"/>
      <c r="N10" s="9"/>
      <c r="O10" s="61"/>
      <c r="P10" s="9"/>
      <c r="Q10" s="67"/>
      <c r="R10" s="9"/>
      <c r="S10" s="61"/>
      <c r="T10" s="9"/>
      <c r="U10" s="9"/>
    </row>
    <row r="11" spans="1:21" ht="12.75" customHeight="1" x14ac:dyDescent="0.4">
      <c r="A11" s="3">
        <v>21</v>
      </c>
      <c r="B11" s="66" t="str">
        <f>VLOOKUP(A11,scores!F$1:G$54,2,FALSE)</f>
        <v xml:space="preserve">GERSA Leilani Alderson &amp; Brenda Rehu </v>
      </c>
      <c r="C11" s="60"/>
      <c r="D11" s="37"/>
      <c r="E11" s="67"/>
      <c r="F11" s="94" t="str">
        <f>IF(C11&gt;C12,B11,IF(C12&gt;C11,B12,""))</f>
        <v/>
      </c>
      <c r="G11" s="60"/>
      <c r="H11" s="9"/>
      <c r="I11" s="67"/>
      <c r="J11" s="6"/>
      <c r="K11" s="61"/>
      <c r="L11" s="9"/>
      <c r="M11" s="67"/>
      <c r="N11" s="9"/>
      <c r="O11" s="61"/>
      <c r="P11" s="9"/>
      <c r="Q11" s="67"/>
      <c r="R11" s="9"/>
      <c r="S11" s="61"/>
      <c r="T11" s="9"/>
      <c r="U11" s="9"/>
    </row>
    <row r="12" spans="1:21" ht="12.75" customHeight="1" x14ac:dyDescent="0.4">
      <c r="A12" s="3">
        <v>12</v>
      </c>
      <c r="B12" s="69" t="str">
        <f>VLOOKUP(A12,scores!F$1:G$54,2,FALSE)</f>
        <v xml:space="preserve">PAP Catriona McLean &amp; Celia Bason </v>
      </c>
      <c r="C12" s="60"/>
      <c r="D12" s="9"/>
      <c r="E12" s="9"/>
      <c r="F12" s="6"/>
      <c r="G12" s="61"/>
      <c r="H12" s="9"/>
      <c r="I12" s="25"/>
      <c r="J12" s="87" t="str">
        <f>IF(G10&gt;G11,F10,IF(G11&gt;G10,F11,""))</f>
        <v/>
      </c>
      <c r="K12" s="70"/>
      <c r="L12" s="25"/>
      <c r="M12" s="67"/>
      <c r="N12" s="9"/>
      <c r="O12" s="61"/>
      <c r="P12" s="9"/>
      <c r="Q12" s="67"/>
      <c r="R12" s="9"/>
      <c r="S12" s="61"/>
      <c r="T12" s="9"/>
      <c r="U12" s="9"/>
    </row>
    <row r="13" spans="1:21" ht="12.75" customHeight="1" x14ac:dyDescent="0.4">
      <c r="A13" s="3">
        <v>13</v>
      </c>
      <c r="B13" s="59" t="str">
        <f>VLOOKUP(A13,scores!F$1:G$54,2,FALSE)</f>
        <v xml:space="preserve">NPL Agnes Kimura &amp; Zarrie Wood </v>
      </c>
      <c r="C13" s="60"/>
      <c r="D13" s="25"/>
      <c r="E13" s="9"/>
      <c r="F13" s="6"/>
      <c r="G13" s="61"/>
      <c r="H13" s="9"/>
      <c r="I13" s="67"/>
      <c r="J13" s="88" t="str">
        <f>IF(G14&gt;G15,F14,IF(G15&gt;G14,F15,""))</f>
        <v/>
      </c>
      <c r="K13" s="70"/>
      <c r="L13" s="9"/>
      <c r="M13" s="9"/>
      <c r="N13" s="9"/>
      <c r="O13" s="61"/>
      <c r="P13" s="9"/>
      <c r="Q13" s="67"/>
      <c r="R13" s="9"/>
      <c r="S13" s="61"/>
      <c r="T13" s="9"/>
      <c r="U13" s="9"/>
    </row>
    <row r="14" spans="1:21" ht="12.75" customHeight="1" x14ac:dyDescent="0.4">
      <c r="A14" s="3">
        <v>20</v>
      </c>
      <c r="B14" s="95" t="str">
        <f>VLOOKUP(A14,scores!F$1:G$54,2,FALSE)</f>
        <v>PAP Jasmine Purdon &amp; Kerry Ashbrook</v>
      </c>
      <c r="C14" s="60"/>
      <c r="D14" s="9"/>
      <c r="E14" s="25"/>
      <c r="F14" s="87" t="str">
        <f>IF(C13&gt;C14,B13,IF(C14&gt;C13,B14,""))</f>
        <v/>
      </c>
      <c r="G14" s="70"/>
      <c r="H14" s="25"/>
      <c r="I14" s="67"/>
      <c r="J14" s="6"/>
      <c r="K14" s="61"/>
      <c r="L14" s="9"/>
      <c r="M14" s="9"/>
      <c r="N14" s="9"/>
      <c r="O14" s="61"/>
      <c r="P14" s="9"/>
      <c r="Q14" s="67"/>
      <c r="R14" s="9"/>
      <c r="S14" s="61"/>
      <c r="T14" s="9"/>
      <c r="U14" s="9"/>
    </row>
    <row r="15" spans="1:21" ht="12.75" customHeight="1" x14ac:dyDescent="0.6">
      <c r="A15" s="3">
        <v>29</v>
      </c>
      <c r="B15" s="66" t="str">
        <f>VLOOKUP(A15,scores!F$1:G$54,2,FALSE)</f>
        <v>GERSA Sisi Ngata &amp; Tee Simon</v>
      </c>
      <c r="C15" s="60"/>
      <c r="D15" s="37"/>
      <c r="E15" s="67"/>
      <c r="F15" s="88" t="str">
        <f>IF(C15&gt;C16,B15,IF(C16&gt;C15,B16,""))</f>
        <v/>
      </c>
      <c r="G15" s="70"/>
      <c r="H15" s="9"/>
      <c r="I15" s="9"/>
      <c r="J15" s="6"/>
      <c r="K15" s="61"/>
      <c r="L15" s="9"/>
      <c r="M15" s="9"/>
      <c r="N15" s="96" t="s">
        <v>240</v>
      </c>
      <c r="O15" s="61"/>
      <c r="P15" s="9"/>
      <c r="Q15" s="67"/>
      <c r="T15" s="9"/>
      <c r="U15" s="9"/>
    </row>
    <row r="16" spans="1:21" ht="12.75" customHeight="1" x14ac:dyDescent="0.4">
      <c r="A16" s="3">
        <v>4</v>
      </c>
      <c r="B16" s="69" t="str">
        <f>VLOOKUP(A16,scores!F$1:G$54,2,FALSE)</f>
        <v xml:space="preserve">NPL Crystalee Jane &amp; Hannah Wood </v>
      </c>
      <c r="C16" s="60"/>
      <c r="D16" s="9"/>
      <c r="E16" s="9"/>
      <c r="F16" s="6"/>
      <c r="G16" s="61"/>
      <c r="H16" s="9"/>
      <c r="I16" s="9"/>
      <c r="J16" s="6"/>
      <c r="K16" s="61"/>
      <c r="L16" s="9"/>
      <c r="M16" s="9"/>
      <c r="N16" s="87" t="str">
        <f>IF(O8&gt;O9,N8,IF(O9&gt;O8,N9,""))</f>
        <v/>
      </c>
      <c r="O16" s="70"/>
      <c r="P16" s="37"/>
      <c r="Q16" s="9"/>
      <c r="T16" s="9"/>
      <c r="U16" s="9"/>
    </row>
    <row r="17" spans="1:21" ht="12.75" customHeight="1" x14ac:dyDescent="0.4">
      <c r="A17" s="3">
        <v>3</v>
      </c>
      <c r="B17" s="59" t="str">
        <f>VLOOKUP(A17,scores!F$1:G$54,2,FALSE)</f>
        <v xml:space="preserve">PAT Clare Shanaher &amp; Sweethart Paul-Bennett </v>
      </c>
      <c r="C17" s="60"/>
      <c r="D17" s="25"/>
      <c r="E17" s="9"/>
      <c r="F17" s="6"/>
      <c r="G17" s="61"/>
      <c r="H17" s="9"/>
      <c r="I17" s="9"/>
      <c r="J17" s="6"/>
      <c r="K17" s="61"/>
      <c r="L17" s="9"/>
      <c r="M17" s="9"/>
      <c r="N17" s="88" t="str">
        <f>IF(O24&gt;O25,N24,IF(O25&gt;O24,N25,""))</f>
        <v/>
      </c>
      <c r="O17" s="70"/>
      <c r="P17" s="29"/>
      <c r="Q17" s="9"/>
      <c r="T17" s="9"/>
      <c r="U17" s="9"/>
    </row>
    <row r="18" spans="1:21" ht="12.75" customHeight="1" x14ac:dyDescent="0.4">
      <c r="A18" s="3">
        <v>30</v>
      </c>
      <c r="B18" s="71" t="str">
        <f>VLOOKUP(A18,scores!F$1:G$54,2,FALSE)</f>
        <v>MAN Rita Toamau &amp; Heihera Rehu-Brown</v>
      </c>
      <c r="C18" s="60"/>
      <c r="D18" s="9"/>
      <c r="E18" s="25"/>
      <c r="F18" s="93" t="str">
        <f>IF(C17&gt;C18,B17,IF(C18&gt;C17,B18,""))</f>
        <v/>
      </c>
      <c r="G18" s="70"/>
      <c r="H18" s="25"/>
      <c r="I18" s="9"/>
      <c r="J18" s="6"/>
      <c r="K18" s="61"/>
      <c r="L18" s="9"/>
      <c r="M18" s="9"/>
      <c r="N18" s="61" t="s">
        <v>221</v>
      </c>
      <c r="O18" s="61"/>
      <c r="P18" s="9"/>
      <c r="Q18" s="67"/>
      <c r="T18" s="9"/>
      <c r="U18" s="9"/>
    </row>
    <row r="19" spans="1:21" ht="12.75" customHeight="1" x14ac:dyDescent="0.4">
      <c r="A19" s="3">
        <v>19</v>
      </c>
      <c r="B19" s="66" t="str">
        <f>VLOOKUP(A19,scores!F$1:G$54,2,FALSE)</f>
        <v xml:space="preserve">TGA Maureen Woods &amp; Suzanne Hart </v>
      </c>
      <c r="C19" s="60"/>
      <c r="D19" s="37"/>
      <c r="E19" s="67"/>
      <c r="F19" s="94" t="str">
        <f>IF(C19&gt;C20,B19,IF(C20&gt;C19,B20,""))</f>
        <v/>
      </c>
      <c r="G19" s="70"/>
      <c r="H19" s="9"/>
      <c r="I19" s="67"/>
      <c r="J19" s="6"/>
      <c r="K19" s="61"/>
      <c r="L19" s="9"/>
      <c r="M19" s="9"/>
      <c r="N19" s="9"/>
      <c r="O19" s="61"/>
      <c r="P19" s="9"/>
      <c r="Q19" s="67"/>
      <c r="R19" s="9"/>
      <c r="S19" s="61"/>
      <c r="T19" s="9"/>
      <c r="U19" s="9"/>
    </row>
    <row r="20" spans="1:21" ht="12.75" customHeight="1" x14ac:dyDescent="0.4">
      <c r="A20" s="3">
        <v>14</v>
      </c>
      <c r="B20" s="69" t="str">
        <f>VLOOKUP(A20,scores!F$1:G$54,2,FALSE)</f>
        <v xml:space="preserve">GERSA Shannon Otene &amp; Janine Clifford </v>
      </c>
      <c r="C20" s="60"/>
      <c r="D20" s="9"/>
      <c r="E20" s="9"/>
      <c r="F20" s="6"/>
      <c r="G20" s="61"/>
      <c r="H20" s="9"/>
      <c r="I20" s="25"/>
      <c r="J20" s="93" t="str">
        <f>IF(G18&gt;G19,F18,IF(G19&gt;G18,F19,""))</f>
        <v/>
      </c>
      <c r="K20" s="70"/>
      <c r="L20" s="25"/>
      <c r="M20" s="9"/>
      <c r="N20" s="9"/>
      <c r="O20" s="61"/>
      <c r="P20" s="9"/>
      <c r="Q20" s="67"/>
      <c r="R20" s="9"/>
      <c r="S20" s="61"/>
      <c r="T20" s="9"/>
      <c r="U20" s="9"/>
    </row>
    <row r="21" spans="1:21" ht="12.75" customHeight="1" x14ac:dyDescent="0.4">
      <c r="A21" s="3">
        <v>11</v>
      </c>
      <c r="B21" s="59" t="str">
        <f>VLOOKUP(A21,scores!F$1:G$54,2,FALSE)</f>
        <v xml:space="preserve">HOR Sherralee Boyce &amp; Corien Simpson </v>
      </c>
      <c r="C21" s="60"/>
      <c r="D21" s="25"/>
      <c r="E21" s="9"/>
      <c r="F21" s="6"/>
      <c r="G21" s="61"/>
      <c r="H21" s="9"/>
      <c r="I21" s="67"/>
      <c r="J21" s="94" t="str">
        <f>IF(G22&gt;G23,F22,IF(G23&gt;G22,F23,""))</f>
        <v/>
      </c>
      <c r="K21" s="70"/>
      <c r="L21" s="9"/>
      <c r="M21" s="67"/>
      <c r="N21" s="9"/>
      <c r="O21" s="61"/>
      <c r="P21" s="9"/>
      <c r="Q21" s="67"/>
      <c r="R21" s="9"/>
      <c r="S21" s="61"/>
      <c r="T21" s="9"/>
      <c r="U21" s="9"/>
    </row>
    <row r="22" spans="1:21" ht="12.75" customHeight="1" x14ac:dyDescent="0.4">
      <c r="A22" s="3">
        <v>22</v>
      </c>
      <c r="B22" s="71" t="str">
        <f>VLOOKUP(A22,scores!F$1:G$54,2,FALSE)</f>
        <v xml:space="preserve">TGA Merry Wills &amp; Lil Saunders </v>
      </c>
      <c r="C22" s="60"/>
      <c r="D22" s="9"/>
      <c r="E22" s="25"/>
      <c r="F22" s="87" t="str">
        <f>IF(C21&gt;C22,B21,IF(C22&gt;C21,B22,""))</f>
        <v/>
      </c>
      <c r="G22" s="70"/>
      <c r="H22" s="25"/>
      <c r="I22" s="67"/>
      <c r="J22" s="6"/>
      <c r="K22" s="61"/>
      <c r="L22" s="9"/>
      <c r="M22" s="67"/>
      <c r="N22" s="9"/>
      <c r="O22" s="61"/>
      <c r="P22" s="9"/>
      <c r="Q22" s="67"/>
      <c r="R22" s="9"/>
      <c r="S22" s="61"/>
      <c r="T22" s="9"/>
      <c r="U22" s="9"/>
    </row>
    <row r="23" spans="1:21" ht="12.75" customHeight="1" x14ac:dyDescent="0.4">
      <c r="A23" s="3">
        <v>27</v>
      </c>
      <c r="B23" s="66" t="str">
        <f>VLOOKUP(A23,scores!F$1:G$54,2,FALSE)</f>
        <v xml:space="preserve">GERSA Katrina Tito &amp; Leeanne Stowers </v>
      </c>
      <c r="C23" s="60"/>
      <c r="D23" s="37"/>
      <c r="E23" s="67"/>
      <c r="F23" s="88" t="str">
        <f>IF(C23&gt;C24,B23,IF(C24&gt;C23,B24,""))</f>
        <v/>
      </c>
      <c r="G23" s="70"/>
      <c r="H23" s="9"/>
      <c r="I23" s="9"/>
      <c r="J23" s="6"/>
      <c r="K23" s="61"/>
      <c r="L23" s="9"/>
      <c r="M23" s="67"/>
      <c r="N23" s="9"/>
      <c r="O23" s="61"/>
      <c r="P23" s="9"/>
      <c r="Q23" s="67"/>
      <c r="R23" s="9"/>
      <c r="S23" s="61"/>
      <c r="T23" s="9"/>
      <c r="U23" s="9"/>
    </row>
    <row r="24" spans="1:21" ht="12.75" customHeight="1" x14ac:dyDescent="0.4">
      <c r="A24" s="3">
        <v>6</v>
      </c>
      <c r="B24" s="69" t="str">
        <f>VLOOKUP(A24,scores!F$1:G$54,2,FALSE)</f>
        <v>PAT Ngahuia Tahi &amp; Ruth Smith</v>
      </c>
      <c r="C24" s="60"/>
      <c r="D24" s="9"/>
      <c r="E24" s="9"/>
      <c r="F24" s="6"/>
      <c r="G24" s="61"/>
      <c r="H24" s="9"/>
      <c r="I24" s="9"/>
      <c r="J24" s="6"/>
      <c r="K24" s="61"/>
      <c r="L24" s="9"/>
      <c r="M24" s="25"/>
      <c r="N24" s="93" t="str">
        <f>IF(K20&gt;K21,J20,IF(K21&gt;K20,J21,""))</f>
        <v/>
      </c>
      <c r="O24" s="70"/>
      <c r="P24" s="25"/>
      <c r="Q24" s="67"/>
      <c r="R24" s="9"/>
      <c r="S24" s="61"/>
      <c r="T24" s="9"/>
      <c r="U24" s="9"/>
    </row>
    <row r="25" spans="1:21" ht="12.75" customHeight="1" x14ac:dyDescent="0.4">
      <c r="A25" s="3">
        <v>7</v>
      </c>
      <c r="B25" s="59" t="str">
        <f>VLOOKUP(A25,scores!F$1:G$54,2,FALSE)</f>
        <v xml:space="preserve">PAT Hazel &amp; Jenny Cook </v>
      </c>
      <c r="C25" s="60"/>
      <c r="D25" s="25"/>
      <c r="E25" s="9"/>
      <c r="F25" s="6"/>
      <c r="G25" s="61"/>
      <c r="H25" s="9"/>
      <c r="I25" s="9"/>
      <c r="J25" s="6"/>
      <c r="K25" s="61"/>
      <c r="L25" s="9"/>
      <c r="M25" s="67"/>
      <c r="N25" s="94" t="str">
        <f>IF(K28&gt;K29,J28,IF(K29&gt;K28,J29,""))</f>
        <v/>
      </c>
      <c r="O25" s="70"/>
      <c r="P25" s="9"/>
      <c r="Q25" s="9"/>
      <c r="R25" s="9"/>
      <c r="S25" s="61"/>
      <c r="T25" s="9"/>
      <c r="U25" s="9"/>
    </row>
    <row r="26" spans="1:21" ht="12.75" customHeight="1" x14ac:dyDescent="0.4">
      <c r="A26" s="3">
        <v>26</v>
      </c>
      <c r="B26" s="71" t="str">
        <f>VLOOKUP(A26,scores!F$1:G$54,2,FALSE)</f>
        <v xml:space="preserve">BIR Tina Fatuesi &amp; Paula Waterson </v>
      </c>
      <c r="C26" s="60"/>
      <c r="D26" s="9"/>
      <c r="E26" s="25"/>
      <c r="F26" s="93" t="str">
        <f>IF(C25&gt;C26,B25,IF(C26&gt;C25,B26,""))</f>
        <v/>
      </c>
      <c r="G26" s="60"/>
      <c r="H26" s="25"/>
      <c r="I26" s="9"/>
      <c r="J26" s="6"/>
      <c r="K26" s="61"/>
      <c r="L26" s="9"/>
      <c r="M26" s="67"/>
      <c r="N26" s="61" t="s">
        <v>222</v>
      </c>
      <c r="O26" s="61"/>
      <c r="P26" s="9"/>
      <c r="Q26" s="9"/>
      <c r="R26" s="9"/>
      <c r="S26" s="61"/>
      <c r="T26" s="9"/>
      <c r="U26" s="9"/>
    </row>
    <row r="27" spans="1:21" ht="12.75" customHeight="1" x14ac:dyDescent="0.4">
      <c r="A27" s="3">
        <v>23</v>
      </c>
      <c r="B27" s="66" t="str">
        <f>VLOOKUP(A27,scores!F$1:G$54,2,FALSE)</f>
        <v>MAN Brooque &amp; Kelly Pologa</v>
      </c>
      <c r="C27" s="60"/>
      <c r="D27" s="37"/>
      <c r="E27" s="67"/>
      <c r="F27" s="94" t="str">
        <f>IF(C27&gt;C28,B27,IF(C28&gt;C27,B28,""))</f>
        <v/>
      </c>
      <c r="G27" s="60"/>
      <c r="H27" s="9"/>
      <c r="I27" s="67"/>
      <c r="J27" s="6"/>
      <c r="K27" s="61"/>
      <c r="L27" s="9"/>
      <c r="M27" s="67"/>
      <c r="N27" s="9"/>
      <c r="O27" s="61"/>
      <c r="P27" s="9"/>
      <c r="Q27" s="9"/>
      <c r="R27" s="9"/>
      <c r="S27" s="61"/>
      <c r="T27" s="9"/>
      <c r="U27" s="9"/>
    </row>
    <row r="28" spans="1:21" ht="12.75" customHeight="1" x14ac:dyDescent="0.4">
      <c r="A28" s="3">
        <v>10</v>
      </c>
      <c r="B28" s="69" t="str">
        <f>VLOOKUP(A28,scores!F$1:G$54,2,FALSE)</f>
        <v xml:space="preserve">HOW Nina Massold &amp; Kirsty Halliday </v>
      </c>
      <c r="C28" s="60"/>
      <c r="D28" s="9"/>
      <c r="E28" s="9"/>
      <c r="F28" s="6"/>
      <c r="G28" s="61"/>
      <c r="H28" s="9"/>
      <c r="I28" s="25"/>
      <c r="J28" s="87" t="str">
        <f>IF(G26&gt;G27,F26,IF(G27&gt;G26,F27,""))</f>
        <v/>
      </c>
      <c r="K28" s="70"/>
      <c r="L28" s="25"/>
      <c r="M28" s="67"/>
      <c r="N28" s="9"/>
      <c r="O28" s="61"/>
      <c r="P28" s="9"/>
      <c r="Q28" s="9"/>
      <c r="R28" s="9"/>
      <c r="S28" s="61"/>
      <c r="T28" s="9"/>
      <c r="U28" s="9"/>
    </row>
    <row r="29" spans="1:21" ht="12.75" customHeight="1" x14ac:dyDescent="0.4">
      <c r="A29" s="3">
        <v>15</v>
      </c>
      <c r="B29" s="59" t="str">
        <f>VLOOKUP(A29,scores!F$1:G$54,2,FALSE)</f>
        <v xml:space="preserve">PAP Kirsten Aumua &amp; Louise Kerr </v>
      </c>
      <c r="C29" s="60"/>
      <c r="D29" s="25"/>
      <c r="E29" s="9"/>
      <c r="F29" s="6"/>
      <c r="G29" s="61"/>
      <c r="H29" s="9"/>
      <c r="I29" s="67"/>
      <c r="J29" s="88" t="str">
        <f>IF(G30&gt;G31,F30,IF(G31&gt;G30,F31,""))</f>
        <v/>
      </c>
      <c r="K29" s="70"/>
      <c r="L29" s="9"/>
      <c r="M29" s="9"/>
      <c r="N29" s="9"/>
      <c r="O29" s="61"/>
      <c r="P29" s="9"/>
      <c r="Q29" s="9"/>
      <c r="R29" s="9"/>
      <c r="S29" s="61"/>
      <c r="T29" s="9"/>
      <c r="U29" s="9"/>
    </row>
    <row r="30" spans="1:21" ht="12.75" customHeight="1" x14ac:dyDescent="0.4">
      <c r="A30" s="3">
        <v>18</v>
      </c>
      <c r="B30" s="71" t="str">
        <f>VLOOKUP(A30,scores!F$1:G$54,2,FALSE)</f>
        <v xml:space="preserve">TOK Wendy Cook &amp; Sheryl Wills </v>
      </c>
      <c r="C30" s="60"/>
      <c r="D30" s="9"/>
      <c r="E30" s="25"/>
      <c r="F30" s="87" t="str">
        <f>IF(C29&gt;C30,B29,IF(C30&gt;C29,B30,""))</f>
        <v/>
      </c>
      <c r="G30" s="70"/>
      <c r="H30" s="25"/>
      <c r="I30" s="67"/>
      <c r="J30" s="61" t="s">
        <v>223</v>
      </c>
      <c r="K30" s="61"/>
      <c r="L30" s="9"/>
      <c r="M30" s="9"/>
      <c r="N30" s="9"/>
      <c r="O30" s="61"/>
      <c r="P30" s="9"/>
      <c r="Q30" s="9"/>
      <c r="R30" s="9"/>
      <c r="S30" s="61"/>
      <c r="T30" s="9"/>
      <c r="U30" s="9"/>
    </row>
    <row r="31" spans="1:21" ht="12.75" customHeight="1" x14ac:dyDescent="0.4">
      <c r="A31" s="3">
        <v>31</v>
      </c>
      <c r="B31" s="66" t="str">
        <f>VLOOKUP(A31,scores!F$1:G$54,2,FALSE)</f>
        <v xml:space="preserve">NGA Vickie Hough &amp; Rangi Te Tomo </v>
      </c>
      <c r="C31" s="60"/>
      <c r="D31" s="37"/>
      <c r="E31" s="67"/>
      <c r="F31" s="88" t="str">
        <f>IF(C31&gt;C32,B31,IF(C32&gt;C31,B32,""))</f>
        <v/>
      </c>
      <c r="G31" s="70"/>
      <c r="H31" s="9"/>
      <c r="I31" s="9"/>
      <c r="J31" s="9"/>
      <c r="K31" s="61"/>
      <c r="L31" s="9"/>
      <c r="M31" s="9"/>
      <c r="N31" s="9"/>
      <c r="O31" s="61"/>
      <c r="P31" s="9"/>
      <c r="Q31" s="9"/>
      <c r="R31" s="9"/>
      <c r="S31" s="61"/>
      <c r="T31" s="9"/>
      <c r="U31" s="9"/>
    </row>
    <row r="32" spans="1:21" ht="12.75" customHeight="1" x14ac:dyDescent="0.4">
      <c r="A32" s="3">
        <v>2</v>
      </c>
      <c r="B32" s="69" t="str">
        <f>VLOOKUP(A32,scores!F$1:G$54,2,FALSE)</f>
        <v xml:space="preserve">SWA Tatum Manning &amp; Jade Cullen </v>
      </c>
      <c r="C32" s="60"/>
      <c r="D32" s="9"/>
      <c r="E32" s="9"/>
      <c r="F32" s="6"/>
      <c r="G32" s="61"/>
      <c r="H32" s="9"/>
      <c r="I32" s="9"/>
      <c r="J32" s="9"/>
      <c r="K32" s="61"/>
      <c r="L32" s="9"/>
      <c r="M32" s="9"/>
      <c r="N32" s="9"/>
      <c r="O32" s="61"/>
      <c r="P32" s="9"/>
      <c r="Q32" s="9"/>
      <c r="R32" s="9" t="str">
        <f>IF(O16&gt;O17,N16,IF(O17&gt;O16,N17,""))</f>
        <v/>
      </c>
      <c r="S32" s="61"/>
      <c r="T32" s="9"/>
      <c r="U32" s="9"/>
    </row>
    <row r="33" spans="1:21" ht="12.75" customHeight="1" x14ac:dyDescent="0.4">
      <c r="A33" s="75"/>
      <c r="B33" s="76"/>
      <c r="C33" s="77"/>
      <c r="D33" s="9"/>
      <c r="E33" s="9"/>
      <c r="F33" s="9"/>
      <c r="G33" s="77"/>
      <c r="H33" s="9"/>
      <c r="I33" s="9"/>
      <c r="J33" s="9"/>
      <c r="K33" s="77"/>
      <c r="L33" s="9"/>
      <c r="M33" s="9"/>
      <c r="N33" s="9"/>
      <c r="O33" s="77"/>
      <c r="P33" s="9"/>
      <c r="Q33" s="9"/>
      <c r="R33" s="9"/>
      <c r="S33" s="77"/>
      <c r="T33" s="9"/>
      <c r="U33" s="9"/>
    </row>
    <row r="34" spans="1:21" ht="12.75" customHeight="1" x14ac:dyDescent="0.35">
      <c r="B34" s="76"/>
    </row>
    <row r="35" spans="1:21" ht="12.75" customHeight="1" x14ac:dyDescent="0.4">
      <c r="A35" s="3">
        <v>1</v>
      </c>
      <c r="B35" s="78" t="str">
        <f>IF(C1&gt;C2,B2,IF(C2&gt;C1,B1,""))</f>
        <v/>
      </c>
      <c r="C35" s="70"/>
      <c r="D35" s="25"/>
      <c r="E35" s="9"/>
      <c r="F35" s="79"/>
      <c r="G35" s="61"/>
      <c r="H35" s="9"/>
      <c r="I35" s="9"/>
      <c r="J35" s="80"/>
      <c r="K35" s="61"/>
      <c r="L35" s="9"/>
      <c r="M35" s="9"/>
      <c r="N35" s="9"/>
      <c r="O35" s="61"/>
    </row>
    <row r="36" spans="1:21" ht="12.75" customHeight="1" x14ac:dyDescent="0.4">
      <c r="A36" s="3">
        <v>16</v>
      </c>
      <c r="B36" s="81" t="str">
        <f>IF(C3&gt;C4,B4,IF(C4&gt;C3,B3,""))</f>
        <v/>
      </c>
      <c r="C36" s="70"/>
      <c r="D36" s="9"/>
      <c r="E36" s="67"/>
      <c r="F36" s="9"/>
      <c r="G36" s="61"/>
      <c r="H36" s="9"/>
      <c r="I36" s="9"/>
      <c r="J36" s="61"/>
      <c r="K36" s="61"/>
      <c r="L36" s="9"/>
      <c r="M36" s="9"/>
      <c r="N36" s="9"/>
      <c r="O36" s="61"/>
    </row>
    <row r="37" spans="1:21" ht="12.75" customHeight="1" x14ac:dyDescent="0.4">
      <c r="A37" s="3"/>
      <c r="B37" s="82"/>
      <c r="C37" s="61"/>
      <c r="D37" s="9"/>
      <c r="E37" s="25"/>
      <c r="F37" s="83" t="str">
        <f>IF(C35&gt;C36,B35,IF(C36&gt;C35,B36,""))</f>
        <v/>
      </c>
      <c r="G37" s="70"/>
      <c r="H37" s="25"/>
      <c r="I37" s="9"/>
      <c r="J37" s="9"/>
      <c r="K37" s="61"/>
      <c r="L37" s="9"/>
      <c r="M37" s="9"/>
      <c r="N37" s="61"/>
      <c r="O37" s="61"/>
    </row>
    <row r="38" spans="1:21" ht="12.75" customHeight="1" x14ac:dyDescent="0.4">
      <c r="A38" s="3"/>
      <c r="B38" s="82"/>
      <c r="C38" s="61"/>
      <c r="D38" s="9"/>
      <c r="E38" s="67"/>
      <c r="F38" s="84" t="str">
        <f>IF(C39&gt;C40,B39,IF(C40&gt;C39,B40,""))</f>
        <v/>
      </c>
      <c r="G38" s="70"/>
      <c r="H38" s="9"/>
      <c r="I38" s="67"/>
      <c r="J38" s="128" t="str">
        <f>sections!B1</f>
        <v>CNZ Ladies National Pairs</v>
      </c>
      <c r="K38" s="124"/>
      <c r="L38" s="124"/>
      <c r="M38" s="124"/>
      <c r="N38" s="124"/>
      <c r="O38" s="61"/>
    </row>
    <row r="39" spans="1:21" ht="12.75" customHeight="1" x14ac:dyDescent="0.4">
      <c r="A39" s="3">
        <v>9</v>
      </c>
      <c r="B39" s="85" t="str">
        <f>IF(C5&gt;C6,B6,IF(C6&gt;C5,B5,""))</f>
        <v/>
      </c>
      <c r="C39" s="70"/>
      <c r="D39" s="25"/>
      <c r="E39" s="67"/>
      <c r="F39" s="9"/>
      <c r="G39" s="61"/>
      <c r="H39" s="9"/>
      <c r="I39" s="67"/>
      <c r="J39" s="126" t="str">
        <f>sections!D1</f>
        <v>07/07/2025 - 08/07/2025</v>
      </c>
      <c r="K39" s="124"/>
      <c r="L39" s="124"/>
      <c r="M39" s="124"/>
      <c r="N39" s="124"/>
      <c r="O39" s="61"/>
    </row>
    <row r="40" spans="1:21" ht="12.75" customHeight="1" x14ac:dyDescent="0.4">
      <c r="A40" s="3">
        <v>8</v>
      </c>
      <c r="B40" s="86" t="str">
        <f>IF(C7&gt;C8,B8,IF(C8&gt;C7,B7,""))</f>
        <v/>
      </c>
      <c r="C40" s="70"/>
      <c r="D40" s="9"/>
      <c r="E40" s="9"/>
      <c r="F40" s="9"/>
      <c r="G40" s="61"/>
      <c r="H40" s="9"/>
      <c r="I40" s="67"/>
      <c r="J40" s="9"/>
      <c r="K40" s="61"/>
      <c r="L40" s="9"/>
      <c r="M40" s="9"/>
      <c r="N40" s="9"/>
      <c r="O40" s="61"/>
    </row>
    <row r="41" spans="1:21" ht="12.75" customHeight="1" x14ac:dyDescent="0.4">
      <c r="A41" s="3"/>
      <c r="B41" s="82"/>
      <c r="C41" s="61"/>
      <c r="D41" s="9"/>
      <c r="E41" s="9"/>
      <c r="F41" s="9"/>
      <c r="G41" s="61"/>
      <c r="H41" s="9"/>
      <c r="I41" s="25"/>
      <c r="J41" s="83" t="str">
        <f>IF(G37&gt;G38,F37,IF(G38&gt;G37,F38,""))</f>
        <v/>
      </c>
      <c r="K41" s="70"/>
      <c r="L41" s="25"/>
      <c r="M41" s="9"/>
      <c r="N41" s="9"/>
      <c r="O41" s="61"/>
    </row>
    <row r="42" spans="1:21" ht="12.75" customHeight="1" x14ac:dyDescent="0.4">
      <c r="A42" s="3"/>
      <c r="B42" s="82"/>
      <c r="C42" s="61"/>
      <c r="D42" s="9"/>
      <c r="E42" s="9"/>
      <c r="F42" s="9"/>
      <c r="G42" s="61"/>
      <c r="H42" s="9"/>
      <c r="I42" s="67"/>
      <c r="J42" s="84" t="str">
        <f>IF(G45&gt;G46,F45,IF(G46&gt;G45,F46,""))</f>
        <v/>
      </c>
      <c r="K42" s="70"/>
      <c r="L42" s="9"/>
      <c r="M42" s="67"/>
      <c r="N42" s="9"/>
      <c r="O42" s="61"/>
    </row>
    <row r="43" spans="1:21" ht="12.75" customHeight="1" x14ac:dyDescent="0.4">
      <c r="A43" s="3">
        <v>5</v>
      </c>
      <c r="B43" s="78" t="str">
        <f>IF(C9&gt;C10,B10,IF(C10&gt;C9,B9,""))</f>
        <v/>
      </c>
      <c r="C43" s="70"/>
      <c r="D43" s="25"/>
      <c r="E43" s="9"/>
      <c r="F43" s="9"/>
      <c r="G43" s="61"/>
      <c r="H43" s="9"/>
      <c r="I43" s="67"/>
      <c r="J43" s="9"/>
      <c r="K43" s="61"/>
      <c r="L43" s="9"/>
      <c r="M43" s="67"/>
      <c r="N43" s="9"/>
      <c r="O43" s="61"/>
    </row>
    <row r="44" spans="1:21" ht="12.75" customHeight="1" x14ac:dyDescent="0.4">
      <c r="A44" s="3">
        <v>12</v>
      </c>
      <c r="B44" s="81" t="str">
        <f>IF(C11&gt;C12,B12,IF(C12&gt;C11,B11,""))</f>
        <v/>
      </c>
      <c r="C44" s="70"/>
      <c r="D44" s="9"/>
      <c r="E44" s="67"/>
      <c r="F44" s="9"/>
      <c r="G44" s="61"/>
      <c r="H44" s="9"/>
      <c r="I44" s="67"/>
      <c r="J44" s="9"/>
      <c r="K44" s="61"/>
      <c r="L44" s="9"/>
      <c r="M44" s="67"/>
      <c r="N44" s="9"/>
      <c r="O44" s="61"/>
    </row>
    <row r="45" spans="1:21" ht="12.75" customHeight="1" x14ac:dyDescent="0.4">
      <c r="A45" s="3"/>
      <c r="B45" s="82"/>
      <c r="C45" s="61"/>
      <c r="D45" s="9"/>
      <c r="E45" s="25"/>
      <c r="F45" s="87" t="str">
        <f>IF(C43&gt;C44,B43,IF(C44&gt;C43,B44,""))</f>
        <v/>
      </c>
      <c r="G45" s="70"/>
      <c r="H45" s="25"/>
      <c r="I45" s="67"/>
      <c r="J45" s="9"/>
      <c r="K45" s="61"/>
      <c r="L45" s="9"/>
      <c r="M45" s="67"/>
      <c r="N45" s="9"/>
      <c r="O45" s="61"/>
    </row>
    <row r="46" spans="1:21" ht="12.75" customHeight="1" x14ac:dyDescent="0.4">
      <c r="A46" s="3"/>
      <c r="B46" s="82"/>
      <c r="C46" s="61"/>
      <c r="D46" s="9"/>
      <c r="E46" s="67"/>
      <c r="F46" s="88" t="str">
        <f>IF(C47&gt;C48,B47,IF(C48&gt;C47,B48,""))</f>
        <v/>
      </c>
      <c r="G46" s="70"/>
      <c r="H46" s="9"/>
      <c r="I46" s="9"/>
      <c r="J46" s="9"/>
      <c r="K46" s="61"/>
      <c r="L46" s="9"/>
      <c r="M46" s="67"/>
      <c r="N46" s="9"/>
      <c r="O46" s="61"/>
    </row>
    <row r="47" spans="1:21" ht="12.75" customHeight="1" x14ac:dyDescent="0.4">
      <c r="A47" s="3">
        <v>13</v>
      </c>
      <c r="B47" s="85" t="str">
        <f>IF(C13&gt;C14,B14,IF(C14&gt;C13,B13,""))</f>
        <v/>
      </c>
      <c r="C47" s="70"/>
      <c r="D47" s="25"/>
      <c r="E47" s="67"/>
      <c r="F47" s="9"/>
      <c r="G47" s="61"/>
      <c r="H47" s="9"/>
      <c r="I47" s="9"/>
      <c r="J47" s="9"/>
      <c r="K47" s="61"/>
      <c r="L47" s="9"/>
      <c r="M47" s="67"/>
      <c r="N47" s="9"/>
      <c r="O47" s="61"/>
    </row>
    <row r="48" spans="1:21" ht="12.75" customHeight="1" x14ac:dyDescent="0.6">
      <c r="A48" s="3">
        <v>4</v>
      </c>
      <c r="B48" s="86" t="str">
        <f>IF(C15&gt;C16,B16,IF(C16&gt;C15,B15,""))</f>
        <v/>
      </c>
      <c r="C48" s="70"/>
      <c r="D48" s="9"/>
      <c r="E48" s="9"/>
      <c r="F48" s="9"/>
      <c r="G48" s="61"/>
      <c r="H48" s="9"/>
      <c r="I48" s="9"/>
      <c r="J48" s="9"/>
      <c r="K48" s="61"/>
      <c r="L48" s="9"/>
      <c r="M48" s="67"/>
      <c r="N48" s="96" t="s">
        <v>241</v>
      </c>
      <c r="O48" s="61"/>
    </row>
    <row r="49" spans="1:15" ht="12.75" customHeight="1" x14ac:dyDescent="0.4">
      <c r="A49" s="3"/>
      <c r="B49" s="82"/>
      <c r="C49" s="61"/>
      <c r="D49" s="9"/>
      <c r="E49" s="9"/>
      <c r="F49" s="61"/>
      <c r="G49" s="61"/>
      <c r="H49" s="9"/>
      <c r="I49" s="9"/>
      <c r="J49" s="61"/>
      <c r="K49" s="61"/>
      <c r="L49" s="9"/>
      <c r="M49" s="25"/>
      <c r="N49" s="83" t="str">
        <f>IF(K41&gt;K42,J41,IF(K42&gt;K41,J42,""))</f>
        <v/>
      </c>
      <c r="O49" s="70"/>
    </row>
    <row r="50" spans="1:15" ht="12.75" customHeight="1" x14ac:dyDescent="0.4">
      <c r="A50" s="3"/>
      <c r="B50" s="82"/>
      <c r="C50" s="61"/>
      <c r="D50" s="9"/>
      <c r="E50" s="9"/>
      <c r="F50" s="9"/>
      <c r="G50" s="61"/>
      <c r="H50" s="9"/>
      <c r="I50" s="9"/>
      <c r="J50" s="9"/>
      <c r="K50" s="61"/>
      <c r="L50" s="9"/>
      <c r="M50" s="67"/>
      <c r="N50" s="84" t="str">
        <f>IF(K57&gt;K58,J57,IF(K58&gt;K57,J58,""))</f>
        <v/>
      </c>
      <c r="O50" s="70"/>
    </row>
    <row r="51" spans="1:15" ht="12.75" customHeight="1" x14ac:dyDescent="0.4">
      <c r="A51" s="3">
        <v>3</v>
      </c>
      <c r="B51" s="78" t="str">
        <f>IF(C17&gt;C18,B18,IF(C18&gt;C17,B17,""))</f>
        <v/>
      </c>
      <c r="C51" s="70"/>
      <c r="D51" s="25"/>
      <c r="E51" s="9"/>
      <c r="F51" s="9"/>
      <c r="G51" s="61"/>
      <c r="H51" s="9"/>
      <c r="I51" s="9"/>
      <c r="J51" s="9"/>
      <c r="K51" s="61"/>
      <c r="L51" s="9"/>
      <c r="M51" s="67"/>
      <c r="N51" s="61" t="s">
        <v>221</v>
      </c>
      <c r="O51" s="61"/>
    </row>
    <row r="52" spans="1:15" ht="12.75" customHeight="1" x14ac:dyDescent="0.4">
      <c r="A52" s="3">
        <v>14</v>
      </c>
      <c r="B52" s="81" t="str">
        <f>IF(C19&gt;C20,B20,IF(C20&gt;C19,B19,""))</f>
        <v/>
      </c>
      <c r="C52" s="70"/>
      <c r="D52" s="9"/>
      <c r="E52" s="67"/>
      <c r="F52" s="9"/>
      <c r="G52" s="61"/>
      <c r="H52" s="9"/>
      <c r="I52" s="9"/>
      <c r="J52" s="9"/>
      <c r="K52" s="61"/>
      <c r="L52" s="9"/>
      <c r="M52" s="67"/>
      <c r="N52" s="9"/>
      <c r="O52" s="61"/>
    </row>
    <row r="53" spans="1:15" ht="12.75" customHeight="1" x14ac:dyDescent="0.4">
      <c r="A53" s="3"/>
      <c r="B53" s="82"/>
      <c r="C53" s="61"/>
      <c r="D53" s="9"/>
      <c r="E53" s="25"/>
      <c r="F53" s="83" t="str">
        <f>IF(C51&gt;C52,B51,IF(C52&gt;C51,B52,""))</f>
        <v/>
      </c>
      <c r="G53" s="70"/>
      <c r="H53" s="25"/>
      <c r="I53" s="9"/>
      <c r="J53" s="9"/>
      <c r="K53" s="61"/>
      <c r="L53" s="9"/>
      <c r="M53" s="67"/>
      <c r="N53" s="61"/>
      <c r="O53" s="61"/>
    </row>
    <row r="54" spans="1:15" ht="12.75" customHeight="1" x14ac:dyDescent="0.4">
      <c r="A54" s="3"/>
      <c r="B54" s="82"/>
      <c r="C54" s="61"/>
      <c r="D54" s="9"/>
      <c r="E54" s="67"/>
      <c r="F54" s="84" t="str">
        <f>IF(C55&gt;C56,B55,IF(C56&gt;C55,B56,""))</f>
        <v/>
      </c>
      <c r="G54" s="70"/>
      <c r="H54" s="9"/>
      <c r="I54" s="67"/>
      <c r="J54" s="9"/>
      <c r="K54" s="61"/>
      <c r="L54" s="9"/>
      <c r="M54" s="67"/>
      <c r="N54" s="9"/>
      <c r="O54" s="61"/>
    </row>
    <row r="55" spans="1:15" ht="12.75" customHeight="1" x14ac:dyDescent="0.4">
      <c r="A55" s="3">
        <v>11</v>
      </c>
      <c r="B55" s="85" t="str">
        <f>IF(C21&gt;C22,B22,IF(C22&gt;C21,B21,""))</f>
        <v/>
      </c>
      <c r="C55" s="70"/>
      <c r="D55" s="25"/>
      <c r="E55" s="67"/>
      <c r="F55" s="9"/>
      <c r="G55" s="61"/>
      <c r="H55" s="9"/>
      <c r="I55" s="67"/>
      <c r="J55" s="9"/>
      <c r="K55" s="61"/>
      <c r="L55" s="9"/>
      <c r="M55" s="67"/>
      <c r="N55" s="9"/>
      <c r="O55" s="61"/>
    </row>
    <row r="56" spans="1:15" ht="12.75" customHeight="1" x14ac:dyDescent="0.4">
      <c r="A56" s="3">
        <v>6</v>
      </c>
      <c r="B56" s="86" t="str">
        <f>IF(C23&gt;C24,B24,IF(C24&gt;C23,B23,""))</f>
        <v/>
      </c>
      <c r="C56" s="70"/>
      <c r="D56" s="9"/>
      <c r="E56" s="9"/>
      <c r="F56" s="9"/>
      <c r="G56" s="61"/>
      <c r="H56" s="9"/>
      <c r="I56" s="67"/>
      <c r="J56" s="9"/>
      <c r="K56" s="61"/>
      <c r="L56" s="9"/>
      <c r="M56" s="67"/>
      <c r="N56" s="9"/>
      <c r="O56" s="61"/>
    </row>
    <row r="57" spans="1:15" ht="12.75" customHeight="1" x14ac:dyDescent="0.4">
      <c r="A57" s="3"/>
      <c r="B57" s="82"/>
      <c r="C57" s="61"/>
      <c r="D57" s="9"/>
      <c r="E57" s="9"/>
      <c r="F57" s="9"/>
      <c r="G57" s="61"/>
      <c r="H57" s="9"/>
      <c r="I57" s="25"/>
      <c r="J57" s="87" t="str">
        <f>IF(G53&gt;G54,F53,IF(G54&gt;G53,F54,""))</f>
        <v/>
      </c>
      <c r="K57" s="70"/>
      <c r="L57" s="25"/>
      <c r="M57" s="67"/>
      <c r="N57" s="9"/>
      <c r="O57" s="61"/>
    </row>
    <row r="58" spans="1:15" ht="12.75" customHeight="1" x14ac:dyDescent="0.4">
      <c r="A58" s="3"/>
      <c r="B58" s="82"/>
      <c r="C58" s="61"/>
      <c r="D58" s="9"/>
      <c r="E58" s="9"/>
      <c r="F58" s="9"/>
      <c r="G58" s="61"/>
      <c r="H58" s="9"/>
      <c r="I58" s="67"/>
      <c r="J58" s="88" t="str">
        <f>IF(G61&gt;G62,F61,IF(G62&gt;G61,F62,""))</f>
        <v/>
      </c>
      <c r="K58" s="70"/>
      <c r="L58" s="9"/>
      <c r="M58" s="9"/>
      <c r="N58" s="9"/>
      <c r="O58" s="61"/>
    </row>
    <row r="59" spans="1:15" ht="12.75" customHeight="1" x14ac:dyDescent="0.4">
      <c r="A59" s="3">
        <v>7</v>
      </c>
      <c r="B59" s="78" t="str">
        <f>IF(C25&gt;C26,B26,IF(C26&gt;C25,B25,""))</f>
        <v/>
      </c>
      <c r="C59" s="70"/>
      <c r="D59" s="25"/>
      <c r="E59" s="9"/>
      <c r="F59" s="9"/>
      <c r="G59" s="61"/>
      <c r="H59" s="9"/>
      <c r="I59" s="67"/>
      <c r="J59" s="61" t="s">
        <v>222</v>
      </c>
      <c r="K59" s="61"/>
      <c r="L59" s="9"/>
      <c r="M59" s="9"/>
      <c r="N59" s="9"/>
      <c r="O59" s="61"/>
    </row>
    <row r="60" spans="1:15" ht="12.75" customHeight="1" x14ac:dyDescent="0.4">
      <c r="A60" s="3">
        <v>10</v>
      </c>
      <c r="B60" s="81" t="str">
        <f>IF(C27&gt;C28,B28,IF(C28&gt;C27,B27,""))</f>
        <v/>
      </c>
      <c r="C60" s="70"/>
      <c r="D60" s="9"/>
      <c r="E60" s="67"/>
      <c r="F60" s="9"/>
      <c r="G60" s="61"/>
      <c r="H60" s="9"/>
      <c r="I60" s="67"/>
      <c r="J60" s="9"/>
      <c r="K60" s="61"/>
      <c r="L60" s="9"/>
      <c r="M60" s="9"/>
      <c r="N60" s="9"/>
      <c r="O60" s="61"/>
    </row>
    <row r="61" spans="1:15" ht="12.75" customHeight="1" x14ac:dyDescent="0.4">
      <c r="A61" s="3"/>
      <c r="B61" s="82"/>
      <c r="C61" s="61"/>
      <c r="D61" s="9"/>
      <c r="E61" s="25"/>
      <c r="F61" s="87" t="str">
        <f>IF(C59&gt;C60,B59,IF(C60&gt;C59,B60,""))</f>
        <v/>
      </c>
      <c r="G61" s="70"/>
      <c r="H61" s="25"/>
      <c r="I61" s="67"/>
      <c r="J61" s="9"/>
      <c r="K61" s="61"/>
      <c r="L61" s="9"/>
      <c r="M61" s="9"/>
      <c r="N61" s="9"/>
      <c r="O61" s="61"/>
    </row>
    <row r="62" spans="1:15" ht="12.75" customHeight="1" x14ac:dyDescent="0.4">
      <c r="A62" s="3"/>
      <c r="B62" s="82"/>
      <c r="C62" s="61"/>
      <c r="D62" s="9"/>
      <c r="E62" s="67"/>
      <c r="F62" s="88" t="str">
        <f>IF(C63&gt;C64,B63,IF(C64&gt;C63,B64,""))</f>
        <v/>
      </c>
      <c r="G62" s="70"/>
      <c r="H62" s="9"/>
      <c r="I62" s="9"/>
      <c r="J62" s="9"/>
      <c r="K62" s="61"/>
      <c r="L62" s="9"/>
      <c r="M62" s="9"/>
      <c r="N62" s="9"/>
      <c r="O62" s="61"/>
    </row>
    <row r="63" spans="1:15" ht="12.75" customHeight="1" x14ac:dyDescent="0.4">
      <c r="A63" s="3">
        <v>15</v>
      </c>
      <c r="B63" s="85" t="str">
        <f>IF(C29&gt;C30,B30,IF(C30&gt;C29,B29,""))</f>
        <v/>
      </c>
      <c r="C63" s="70"/>
      <c r="D63" s="25"/>
      <c r="E63" s="67"/>
      <c r="F63" s="61" t="s">
        <v>223</v>
      </c>
      <c r="G63" s="61"/>
      <c r="H63" s="9"/>
      <c r="I63" s="9"/>
      <c r="J63" s="9"/>
      <c r="K63" s="61"/>
      <c r="L63" s="9"/>
      <c r="M63" s="9"/>
      <c r="N63" s="9"/>
      <c r="O63" s="61"/>
    </row>
    <row r="64" spans="1:15" ht="12.75" customHeight="1" x14ac:dyDescent="0.4">
      <c r="A64" s="3">
        <v>2</v>
      </c>
      <c r="B64" s="86" t="str">
        <f>IF(C31&gt;C32,B32,IF(C32&gt;C31,B31,""))</f>
        <v/>
      </c>
      <c r="C64" s="70"/>
      <c r="D64" s="9"/>
      <c r="E64" s="9"/>
      <c r="F64" s="9"/>
      <c r="G64" s="61"/>
      <c r="H64" s="9"/>
      <c r="I64" s="9"/>
      <c r="J64" s="9"/>
      <c r="K64" s="61"/>
      <c r="L64" s="9"/>
      <c r="M64" s="9"/>
      <c r="N64" s="9"/>
      <c r="O64" s="61"/>
    </row>
    <row r="65" spans="1:26" ht="12.75" customHeight="1" x14ac:dyDescent="0.35">
      <c r="B65" s="76"/>
    </row>
    <row r="66" spans="1:26" ht="12.75" customHeight="1" x14ac:dyDescent="0.35">
      <c r="B66" s="76"/>
      <c r="T66" s="63"/>
      <c r="U66" s="63"/>
      <c r="V66" s="63"/>
    </row>
    <row r="67" spans="1:26" ht="12.75" customHeight="1" x14ac:dyDescent="0.4">
      <c r="A67" s="3">
        <v>1</v>
      </c>
      <c r="B67" s="97" t="str">
        <f>VLOOKUP(A67+32,scores!F$1:G$54,2,FALSE)</f>
        <v xml:space="preserve">GERSA Sheryl Robertson &amp; Bella Briely </v>
      </c>
      <c r="C67" s="60">
        <v>1</v>
      </c>
      <c r="D67" s="25"/>
      <c r="E67" s="9"/>
      <c r="F67" s="9"/>
      <c r="G67" s="61"/>
      <c r="H67" s="9"/>
      <c r="I67" s="9"/>
      <c r="J67" s="9"/>
      <c r="K67" s="61"/>
      <c r="L67" s="9"/>
      <c r="M67" s="9"/>
      <c r="N67" s="9"/>
      <c r="O67" s="61"/>
      <c r="P67" s="9"/>
      <c r="Q67" s="9"/>
      <c r="R67" s="9"/>
      <c r="S67" s="61"/>
      <c r="T67" s="63" t="str">
        <f>IF(C69&gt;C70,B70,IF(C70&gt;C69,B69,""))</f>
        <v/>
      </c>
      <c r="U67" s="63" t="e">
        <f>VLOOKUP(T67,scores!$G$1:$H$60,2,FALSE)</f>
        <v>#N/A</v>
      </c>
      <c r="V67" s="63" t="e">
        <f t="shared" ref="V67:V80" si="0">RANK(U67,U$67:U$78,1)</f>
        <v>#N/A</v>
      </c>
      <c r="W67" s="63" t="str">
        <f t="shared" ref="W67:X67" si="1">T67</f>
        <v/>
      </c>
      <c r="X67" s="63" t="e">
        <f t="shared" si="1"/>
        <v>#N/A</v>
      </c>
      <c r="Y67" s="63" t="e">
        <f>RANK(X67,X$67:X$78,1)</f>
        <v>#N/A</v>
      </c>
      <c r="Z67" s="11" t="str">
        <f>W67</f>
        <v/>
      </c>
    </row>
    <row r="68" spans="1:26" ht="12.75" customHeight="1" x14ac:dyDescent="0.4">
      <c r="A68" s="3">
        <v>32</v>
      </c>
      <c r="B68" s="98" t="s">
        <v>219</v>
      </c>
      <c r="C68" s="60">
        <v>0</v>
      </c>
      <c r="D68" s="9"/>
      <c r="E68" s="25"/>
      <c r="F68" s="99" t="str">
        <f>IF(C67&gt;C68,B67,IF(C68&gt;C67,B68,""))</f>
        <v xml:space="preserve">GERSA Sheryl Robertson &amp; Bella Briely </v>
      </c>
      <c r="G68" s="60"/>
      <c r="H68" s="25"/>
      <c r="I68" s="9"/>
      <c r="J68" s="9"/>
      <c r="K68" s="128" t="str">
        <f>sections!B1</f>
        <v>CNZ Ladies National Pairs</v>
      </c>
      <c r="L68" s="124"/>
      <c r="M68" s="124"/>
      <c r="N68" s="124"/>
      <c r="O68" s="124"/>
      <c r="P68" s="124"/>
      <c r="Q68" s="9"/>
      <c r="R68" s="9"/>
      <c r="S68" s="61"/>
      <c r="T68" s="62" t="str">
        <f>IF(G68&gt;G69,"BYE",F68)</f>
        <v xml:space="preserve">GERSA Sheryl Robertson &amp; Bella Briely </v>
      </c>
      <c r="U68" s="62">
        <f>VLOOKUP(T68,scores!$G$1:$H$60,2,FALSE)</f>
        <v>33</v>
      </c>
      <c r="V68" s="63" t="e">
        <f t="shared" si="0"/>
        <v>#N/A</v>
      </c>
      <c r="W68" s="62" t="str">
        <f t="shared" ref="W68:W80" si="2">T68</f>
        <v xml:space="preserve">GERSA Sheryl Robertson &amp; Bella Briely </v>
      </c>
      <c r="X68" s="63"/>
      <c r="Y68" s="63"/>
    </row>
    <row r="69" spans="1:26" ht="12.75" customHeight="1" x14ac:dyDescent="0.4">
      <c r="A69" s="3">
        <v>17</v>
      </c>
      <c r="B69" s="66" t="str">
        <f>VLOOKUP(A69+32,scores!F$1:G$54,2,FALSE)</f>
        <v xml:space="preserve">HOR Margo Kingi &amp; Corrina Davis </v>
      </c>
      <c r="C69" s="60"/>
      <c r="D69" s="37"/>
      <c r="E69" s="67"/>
      <c r="F69" s="100" t="str">
        <f>IF(C69&gt;C70,B69,IF(C70&gt;C69,B70,""))</f>
        <v/>
      </c>
      <c r="G69" s="60"/>
      <c r="H69" s="9"/>
      <c r="I69" s="67"/>
      <c r="J69" s="9"/>
      <c r="K69" s="126" t="str">
        <f>sections!D1</f>
        <v>07/07/2025 - 08/07/2025</v>
      </c>
      <c r="L69" s="124"/>
      <c r="M69" s="124"/>
      <c r="N69" s="124"/>
      <c r="O69" s="124"/>
      <c r="P69" s="124"/>
      <c r="Q69" s="9"/>
      <c r="R69" s="9"/>
      <c r="S69" s="61"/>
      <c r="T69" s="63" t="str">
        <f>IF(G72&lt;G73,F72,IF(G73&lt;G72,F73,""))</f>
        <v/>
      </c>
      <c r="U69" s="63" t="e">
        <f>VLOOKUP(T69,scores!$G$1:$H$60,2,FALSE)</f>
        <v>#N/A</v>
      </c>
      <c r="V69" s="63" t="e">
        <f t="shared" si="0"/>
        <v>#N/A</v>
      </c>
      <c r="W69" s="63" t="str">
        <f t="shared" si="2"/>
        <v/>
      </c>
      <c r="X69" s="63"/>
      <c r="Y69" s="63"/>
    </row>
    <row r="70" spans="1:26" ht="12.75" customHeight="1" x14ac:dyDescent="0.4">
      <c r="A70" s="3">
        <v>16</v>
      </c>
      <c r="B70" s="69" t="str">
        <f>VLOOKUP(A70+32,scores!F$1:G$54,2,FALSE)</f>
        <v>PET Adrienne McCarthy &amp; Sherise Whitu</v>
      </c>
      <c r="C70" s="60"/>
      <c r="D70" s="9"/>
      <c r="E70" s="9"/>
      <c r="F70" s="6"/>
      <c r="G70" s="61"/>
      <c r="H70" s="9"/>
      <c r="I70" s="25"/>
      <c r="J70" s="101" t="str">
        <f>IF(G68&gt;G69,F68,IF(G69&gt;G68,F69,""))</f>
        <v/>
      </c>
      <c r="K70" s="70"/>
      <c r="L70" s="25"/>
      <c r="M70" s="9"/>
      <c r="N70" s="9"/>
      <c r="O70" s="61"/>
      <c r="P70" s="9"/>
      <c r="Q70" s="9"/>
      <c r="R70" s="9"/>
      <c r="S70" s="61"/>
      <c r="T70" s="63" t="str">
        <f>IF(G76&lt;G77,F76,"BYE1")</f>
        <v>BYE1</v>
      </c>
      <c r="U70" s="62">
        <f>VLOOKUP(T70,scores!$G$1:$H$60,2,FALSE)</f>
        <v>56</v>
      </c>
      <c r="V70" s="63" t="e">
        <f t="shared" si="0"/>
        <v>#N/A</v>
      </c>
      <c r="W70" s="63" t="str">
        <f t="shared" si="2"/>
        <v>BYE1</v>
      </c>
      <c r="X70" s="63"/>
      <c r="Y70" s="63"/>
    </row>
    <row r="71" spans="1:26" ht="12.75" customHeight="1" x14ac:dyDescent="0.4">
      <c r="A71" s="3">
        <v>9</v>
      </c>
      <c r="B71" s="97" t="str">
        <f>VLOOKUP(A71+32,scores!F$1:G$54,2,FALSE)</f>
        <v xml:space="preserve">BIR Ludene Paraha &amp; Mem Rapana </v>
      </c>
      <c r="C71" s="60">
        <v>1</v>
      </c>
      <c r="D71" s="25"/>
      <c r="E71" s="9"/>
      <c r="F71" s="6"/>
      <c r="G71" s="61"/>
      <c r="H71" s="9"/>
      <c r="I71" s="67"/>
      <c r="J71" s="100" t="str">
        <f>IF(G72&gt;G73,F72,IF(G73&gt;G72,F73,""))</f>
        <v/>
      </c>
      <c r="K71" s="70"/>
      <c r="L71" s="9"/>
      <c r="M71" s="67"/>
      <c r="N71" s="9"/>
      <c r="P71" s="9"/>
      <c r="Q71" s="9"/>
      <c r="R71" s="61"/>
      <c r="S71" s="61"/>
      <c r="T71" s="63" t="str">
        <f>IF(C77&gt;C78,B78,IF(C78&gt;C77,B77,""))</f>
        <v/>
      </c>
      <c r="U71" s="63" t="e">
        <f>VLOOKUP(T71,scores!$G$1:$H$60,2,FALSE)</f>
        <v>#N/A</v>
      </c>
      <c r="V71" s="63" t="e">
        <f t="shared" si="0"/>
        <v>#N/A</v>
      </c>
      <c r="W71" s="63" t="str">
        <f t="shared" si="2"/>
        <v/>
      </c>
      <c r="X71" s="63" t="e">
        <f t="shared" ref="X71:X74" si="3">U71</f>
        <v>#N/A</v>
      </c>
      <c r="Y71" s="63" t="e">
        <f t="shared" ref="Y71:Y74" si="4">RANK(X71,X$67:X$78,1)</f>
        <v>#N/A</v>
      </c>
      <c r="Z71" s="11" t="str">
        <f t="shared" ref="Z71:Z74" si="5">W71</f>
        <v/>
      </c>
    </row>
    <row r="72" spans="1:26" ht="12.75" customHeight="1" x14ac:dyDescent="0.4">
      <c r="A72" s="3">
        <v>24</v>
      </c>
      <c r="B72" s="98" t="s">
        <v>219</v>
      </c>
      <c r="C72" s="60">
        <v>0</v>
      </c>
      <c r="D72" s="9"/>
      <c r="E72" s="25"/>
      <c r="F72" s="72" t="str">
        <f>IF(C71&gt;C72,B71,IF(C72&gt;C71,B72,""))</f>
        <v xml:space="preserve">BIR Ludene Paraha &amp; Mem Rapana </v>
      </c>
      <c r="G72" s="70"/>
      <c r="H72" s="25"/>
      <c r="I72" s="67"/>
      <c r="J72" s="6"/>
      <c r="K72" s="61"/>
      <c r="L72" s="9"/>
      <c r="M72" s="67"/>
      <c r="N72" s="9"/>
      <c r="P72" s="9"/>
      <c r="Q72" s="9"/>
      <c r="R72" s="3"/>
      <c r="S72" s="61"/>
      <c r="T72" s="63" t="str">
        <f>IF(C79&gt;C80,B80,IF(C80&gt;C79,B79,""))</f>
        <v/>
      </c>
      <c r="U72" s="63" t="e">
        <f>VLOOKUP(T72,scores!$G$1:$H$60,2,FALSE)</f>
        <v>#N/A</v>
      </c>
      <c r="V72" s="63" t="e">
        <f t="shared" si="0"/>
        <v>#N/A</v>
      </c>
      <c r="W72" s="63" t="str">
        <f t="shared" si="2"/>
        <v/>
      </c>
      <c r="X72" s="63" t="e">
        <f t="shared" si="3"/>
        <v>#N/A</v>
      </c>
      <c r="Y72" s="63" t="e">
        <f t="shared" si="4"/>
        <v>#N/A</v>
      </c>
      <c r="Z72" s="11" t="str">
        <f t="shared" si="5"/>
        <v/>
      </c>
    </row>
    <row r="73" spans="1:26" ht="12.75" customHeight="1" x14ac:dyDescent="0.4">
      <c r="A73" s="3">
        <v>25</v>
      </c>
      <c r="B73" s="74" t="s">
        <v>219</v>
      </c>
      <c r="C73" s="60">
        <v>0</v>
      </c>
      <c r="D73" s="37"/>
      <c r="E73" s="67"/>
      <c r="F73" s="73" t="str">
        <f>IF(C73&gt;C74,B73,IF(C74&gt;C73,B74,""))</f>
        <v>NPL Dianne Rangiuia &amp; Teo Thoresen</v>
      </c>
      <c r="G73" s="70"/>
      <c r="H73" s="9"/>
      <c r="I73" s="9"/>
      <c r="J73" s="6"/>
      <c r="K73" s="61"/>
      <c r="L73" s="9"/>
      <c r="M73" s="67"/>
      <c r="N73" s="9"/>
      <c r="O73" s="61"/>
      <c r="P73" s="9"/>
      <c r="Q73" s="9"/>
      <c r="R73" s="9"/>
      <c r="S73" s="61"/>
      <c r="T73" s="63" t="str">
        <f>IF(C85&gt;C86,B86,IF(C86&gt;C85,B85,""))</f>
        <v/>
      </c>
      <c r="U73" s="63" t="e">
        <f>VLOOKUP(T73,scores!$G$1:$H$60,2,FALSE)</f>
        <v>#N/A</v>
      </c>
      <c r="V73" s="63" t="e">
        <f t="shared" si="0"/>
        <v>#N/A</v>
      </c>
      <c r="W73" s="63" t="str">
        <f t="shared" si="2"/>
        <v/>
      </c>
      <c r="X73" s="63" t="e">
        <f t="shared" si="3"/>
        <v>#N/A</v>
      </c>
      <c r="Y73" s="63" t="e">
        <f t="shared" si="4"/>
        <v>#N/A</v>
      </c>
      <c r="Z73" s="11" t="str">
        <f t="shared" si="5"/>
        <v/>
      </c>
    </row>
    <row r="74" spans="1:26" ht="12.75" customHeight="1" x14ac:dyDescent="0.4">
      <c r="A74" s="3">
        <v>8</v>
      </c>
      <c r="B74" s="69" t="str">
        <f>VLOOKUP(A74+32,scores!F$1:G$54,2,FALSE)</f>
        <v>NPL Dianne Rangiuia &amp; Teo Thoresen</v>
      </c>
      <c r="C74" s="60">
        <v>1</v>
      </c>
      <c r="D74" s="9"/>
      <c r="E74" s="9"/>
      <c r="F74" s="6"/>
      <c r="G74" s="61"/>
      <c r="H74" s="9"/>
      <c r="I74" s="9"/>
      <c r="J74" s="6"/>
      <c r="K74" s="61"/>
      <c r="L74" s="9"/>
      <c r="M74" s="25"/>
      <c r="N74" s="101" t="str">
        <f>IF(K70&gt;K71,J70,IF(K71&gt;K70,J71,""))</f>
        <v/>
      </c>
      <c r="O74" s="70"/>
      <c r="P74" s="25"/>
      <c r="Q74" s="9"/>
      <c r="R74" s="9"/>
      <c r="S74" s="61"/>
      <c r="T74" s="63" t="str">
        <f>IF(C87&gt;C88,B88,IF(C88&gt;C87,B87,""))</f>
        <v/>
      </c>
      <c r="U74" s="63" t="e">
        <f>VLOOKUP(T74,scores!$G$1:$H$60,2,FALSE)</f>
        <v>#N/A</v>
      </c>
      <c r="V74" s="63" t="e">
        <f t="shared" si="0"/>
        <v>#N/A</v>
      </c>
      <c r="W74" s="63" t="str">
        <f t="shared" si="2"/>
        <v/>
      </c>
      <c r="X74" s="63" t="e">
        <f t="shared" si="3"/>
        <v>#N/A</v>
      </c>
      <c r="Y74" s="63" t="e">
        <f t="shared" si="4"/>
        <v>#N/A</v>
      </c>
      <c r="Z74" s="11" t="str">
        <f t="shared" si="5"/>
        <v/>
      </c>
    </row>
    <row r="75" spans="1:26" ht="12.75" customHeight="1" x14ac:dyDescent="0.4">
      <c r="A75" s="3">
        <v>5</v>
      </c>
      <c r="B75" s="97" t="str">
        <f>VLOOKUP(A75+32,scores!F$1:G$54,2,FALSE)</f>
        <v>PAT Addison &amp; Terri Argus</v>
      </c>
      <c r="C75" s="60">
        <v>1</v>
      </c>
      <c r="D75" s="25"/>
      <c r="E75" s="9"/>
      <c r="F75" s="6"/>
      <c r="G75" s="61"/>
      <c r="H75" s="9"/>
      <c r="I75" s="9"/>
      <c r="J75" s="6"/>
      <c r="K75" s="61"/>
      <c r="L75" s="9"/>
      <c r="M75" s="67"/>
      <c r="N75" s="100" t="str">
        <f>IF(K78&gt;K79,J78,IF(K79&gt;K78,J79,""))</f>
        <v/>
      </c>
      <c r="O75" s="70"/>
      <c r="P75" s="9"/>
      <c r="Q75" s="67"/>
      <c r="R75" s="9"/>
      <c r="S75" s="61"/>
      <c r="T75" s="63" t="str">
        <f>IF(G80&gt;G81,F81,"BYE2")</f>
        <v>BYE2</v>
      </c>
      <c r="U75" s="62">
        <f>VLOOKUP(T75,scores!$G$1:$H$60,2,FALSE)</f>
        <v>57</v>
      </c>
      <c r="V75" s="63" t="e">
        <f t="shared" si="0"/>
        <v>#N/A</v>
      </c>
      <c r="W75" s="63" t="str">
        <f t="shared" si="2"/>
        <v>BYE2</v>
      </c>
      <c r="X75" s="63"/>
      <c r="Y75" s="63"/>
    </row>
    <row r="76" spans="1:26" ht="12.75" customHeight="1" x14ac:dyDescent="0.4">
      <c r="A76" s="3">
        <v>28</v>
      </c>
      <c r="B76" s="98" t="s">
        <v>219</v>
      </c>
      <c r="C76" s="60">
        <v>0</v>
      </c>
      <c r="D76" s="9"/>
      <c r="E76" s="25"/>
      <c r="F76" s="99" t="str">
        <f>IF(C75&gt;C76,B75,IF(C76&gt;C75,B76,""))</f>
        <v>PAT Addison &amp; Terri Argus</v>
      </c>
      <c r="G76" s="60"/>
      <c r="H76" s="25"/>
      <c r="I76" s="9"/>
      <c r="J76" s="6"/>
      <c r="K76" s="61"/>
      <c r="L76" s="9"/>
      <c r="M76" s="67"/>
      <c r="N76" s="9"/>
      <c r="O76" s="61"/>
      <c r="P76" s="9"/>
      <c r="Q76" s="67"/>
      <c r="R76" s="9"/>
      <c r="S76" s="61"/>
      <c r="T76" s="62" t="str">
        <f>IF(G84&gt;G85,"BYE3",F84)</f>
        <v xml:space="preserve">WCC Katrina Tahana &amp; Lisa Murphy </v>
      </c>
      <c r="U76" s="62">
        <f>VLOOKUP(T76,scores!$G$1:$H$60,2,FALSE)</f>
        <v>35</v>
      </c>
      <c r="V76" s="63" t="e">
        <f t="shared" si="0"/>
        <v>#N/A</v>
      </c>
      <c r="W76" s="62" t="str">
        <f t="shared" si="2"/>
        <v xml:space="preserve">WCC Katrina Tahana &amp; Lisa Murphy </v>
      </c>
      <c r="X76" s="63"/>
      <c r="Y76" s="63"/>
    </row>
    <row r="77" spans="1:26" ht="12.75" customHeight="1" x14ac:dyDescent="0.4">
      <c r="A77" s="3">
        <v>21</v>
      </c>
      <c r="B77" s="66" t="str">
        <f>VLOOKUP(A77+32,scores!F$1:G$54,2,FALSE)</f>
        <v xml:space="preserve">MAN Tania Martin &amp; Sarah Ewe </v>
      </c>
      <c r="C77" s="60"/>
      <c r="D77" s="37"/>
      <c r="E77" s="67"/>
      <c r="F77" s="100" t="str">
        <f>IF(C77&gt;C78,B77,IF(C78&gt;C77,B78,""))</f>
        <v/>
      </c>
      <c r="G77" s="60"/>
      <c r="H77" s="9"/>
      <c r="I77" s="67"/>
      <c r="J77" s="6"/>
      <c r="K77" s="61"/>
      <c r="L77" s="9"/>
      <c r="M77" s="67"/>
      <c r="N77" s="9"/>
      <c r="O77" s="61"/>
      <c r="P77" s="9"/>
      <c r="Q77" s="67"/>
      <c r="R77" s="9"/>
      <c r="S77" s="61"/>
      <c r="T77" s="63" t="str">
        <f>IF(G88&gt;G89,F89,"BYE4")</f>
        <v>BYE4</v>
      </c>
      <c r="U77" s="62">
        <f>VLOOKUP(T77,scores!$G$1:$H$60,2,FALSE)</f>
        <v>59</v>
      </c>
      <c r="V77" s="63" t="e">
        <f t="shared" si="0"/>
        <v>#N/A</v>
      </c>
      <c r="W77" s="63" t="str">
        <f t="shared" si="2"/>
        <v>BYE4</v>
      </c>
      <c r="X77" s="63"/>
      <c r="Y77" s="63"/>
    </row>
    <row r="78" spans="1:26" ht="12.75" customHeight="1" x14ac:dyDescent="0.4">
      <c r="A78" s="3">
        <v>12</v>
      </c>
      <c r="B78" s="69" t="str">
        <f>VLOOKUP(A78+32,scores!F$1:G$54,2,FALSE)</f>
        <v xml:space="preserve">TGA Annie Mair &amp; Bubs Gray </v>
      </c>
      <c r="C78" s="60"/>
      <c r="D78" s="9"/>
      <c r="E78" s="9"/>
      <c r="F78" s="6"/>
      <c r="G78" s="61"/>
      <c r="H78" s="9"/>
      <c r="I78" s="25"/>
      <c r="J78" s="87" t="str">
        <f>IF(G76&gt;G77,F76,IF(G77&gt;G76,F77,""))</f>
        <v/>
      </c>
      <c r="K78" s="70"/>
      <c r="L78" s="25"/>
      <c r="M78" s="67"/>
      <c r="N78" s="9"/>
      <c r="O78" s="61"/>
      <c r="P78" s="9"/>
      <c r="Q78" s="67"/>
      <c r="R78" s="9"/>
      <c r="S78" s="61"/>
      <c r="T78" s="63" t="str">
        <f>IF(C95&gt;C96,B96,IF(C96&gt;C95,B95,""))</f>
        <v/>
      </c>
      <c r="U78" s="63" t="e">
        <f>VLOOKUP(T78,scores!$G$1:$H$60,2,FALSE)</f>
        <v>#N/A</v>
      </c>
      <c r="V78" s="63" t="e">
        <f t="shared" si="0"/>
        <v>#N/A</v>
      </c>
      <c r="W78" s="63" t="str">
        <f t="shared" si="2"/>
        <v/>
      </c>
      <c r="X78" s="63" t="e">
        <f>U78</f>
        <v>#N/A</v>
      </c>
      <c r="Y78" s="63" t="e">
        <f>RANK(X78,X$67:X$78,1)</f>
        <v>#N/A</v>
      </c>
      <c r="Z78" s="11" t="str">
        <f>W78</f>
        <v/>
      </c>
    </row>
    <row r="79" spans="1:26" ht="12.75" customHeight="1" x14ac:dyDescent="0.4">
      <c r="A79" s="3">
        <v>13</v>
      </c>
      <c r="B79" s="97" t="str">
        <f>VLOOKUP(A79+32,scores!F$1:G$54,2,FALSE)</f>
        <v>SWA Michelle Macdonald &amp; Alicia Philburn</v>
      </c>
      <c r="C79" s="60"/>
      <c r="D79" s="25"/>
      <c r="E79" s="9"/>
      <c r="F79" s="6"/>
      <c r="G79" s="61"/>
      <c r="H79" s="9"/>
      <c r="I79" s="67"/>
      <c r="J79" s="88" t="str">
        <f>IF(G80&gt;G81,F80,IF(G81&gt;G80,F81,""))</f>
        <v/>
      </c>
      <c r="K79" s="70"/>
      <c r="L79" s="9"/>
      <c r="M79" s="9"/>
      <c r="N79" s="9"/>
      <c r="O79" s="61"/>
      <c r="P79" s="9"/>
      <c r="Q79" s="67"/>
      <c r="R79" s="9"/>
      <c r="S79" s="61"/>
      <c r="T79" s="63" t="str">
        <f>IF(G92&gt;G93,F93,IF(G93&gt;G92,F92,""))</f>
        <v/>
      </c>
      <c r="U79" s="63" t="e">
        <f>VLOOKUP(T79,scores!$G$1:$H$60,2,FALSE)</f>
        <v>#N/A</v>
      </c>
      <c r="V79" s="63" t="e">
        <f t="shared" si="0"/>
        <v>#N/A</v>
      </c>
      <c r="W79" s="63" t="str">
        <f t="shared" si="2"/>
        <v/>
      </c>
      <c r="X79" s="63"/>
      <c r="Y79" s="63"/>
    </row>
    <row r="80" spans="1:26" ht="12.75" customHeight="1" x14ac:dyDescent="0.4">
      <c r="A80" s="3">
        <v>20</v>
      </c>
      <c r="B80" s="102" t="str">
        <f>VLOOKUP(A80+32,scores!F$1:G$54,2,FALSE)</f>
        <v xml:space="preserve">HOR Julieanne Boyce &amp; Robyn Quinn </v>
      </c>
      <c r="C80" s="60"/>
      <c r="D80" s="9"/>
      <c r="E80" s="25"/>
      <c r="F80" s="87" t="str">
        <f>IF(C79&gt;C80,B79,IF(C80&gt;C79,B80,""))</f>
        <v/>
      </c>
      <c r="G80" s="70"/>
      <c r="H80" s="25"/>
      <c r="I80" s="67"/>
      <c r="J80" s="9"/>
      <c r="K80" s="61"/>
      <c r="L80" s="9"/>
      <c r="M80" s="9"/>
      <c r="N80" s="9"/>
      <c r="O80" s="61"/>
      <c r="P80" s="9"/>
      <c r="Q80" s="67"/>
      <c r="R80" s="9"/>
      <c r="S80" s="61"/>
      <c r="T80" s="63" t="str">
        <f>IF(G96&gt;G97,F97,"BYE5")</f>
        <v>BYE5</v>
      </c>
      <c r="U80" s="62">
        <f>VLOOKUP(T80,scores!$G$1:$H$60,2,FALSE)</f>
        <v>60</v>
      </c>
      <c r="V80" s="63" t="e">
        <f t="shared" si="0"/>
        <v>#N/A</v>
      </c>
      <c r="W80" s="63" t="str">
        <f t="shared" si="2"/>
        <v>BYE5</v>
      </c>
      <c r="X80" s="63"/>
      <c r="Y80" s="63"/>
    </row>
    <row r="81" spans="1:25" ht="12.75" customHeight="1" x14ac:dyDescent="0.6">
      <c r="A81" s="3">
        <v>29</v>
      </c>
      <c r="B81" s="74" t="s">
        <v>219</v>
      </c>
      <c r="C81" s="60">
        <v>0</v>
      </c>
      <c r="D81" s="37"/>
      <c r="E81" s="67"/>
      <c r="F81" s="73" t="str">
        <f>IF(C81&gt;C82,B81,IF(C82&gt;C81,B82,""))</f>
        <v xml:space="preserve">ONE Rachel Mason &amp; Liz Morunga </v>
      </c>
      <c r="G81" s="70"/>
      <c r="H81" s="9"/>
      <c r="I81" s="9"/>
      <c r="J81" s="9"/>
      <c r="K81" s="61"/>
      <c r="L81" s="9"/>
      <c r="M81" s="9"/>
      <c r="N81" s="96" t="s">
        <v>242</v>
      </c>
      <c r="O81" s="61"/>
      <c r="P81" s="9"/>
      <c r="Q81" s="67"/>
      <c r="T81" s="63"/>
      <c r="U81" s="63"/>
      <c r="V81" s="63"/>
      <c r="W81" s="63"/>
      <c r="X81" s="63"/>
      <c r="Y81" s="63"/>
    </row>
    <row r="82" spans="1:25" ht="12.75" customHeight="1" x14ac:dyDescent="0.4">
      <c r="A82" s="3">
        <v>4</v>
      </c>
      <c r="B82" s="69" t="str">
        <f>VLOOKUP(A82+32,scores!F$1:G$54,2,FALSE)</f>
        <v xml:space="preserve">ONE Rachel Mason &amp; Liz Morunga </v>
      </c>
      <c r="C82" s="60">
        <v>1</v>
      </c>
      <c r="D82" s="9"/>
      <c r="E82" s="9"/>
      <c r="F82" s="6"/>
      <c r="G82" s="61"/>
      <c r="H82" s="9"/>
      <c r="I82" s="9"/>
      <c r="J82" s="9"/>
      <c r="K82" s="61"/>
      <c r="L82" s="9"/>
      <c r="M82" s="9"/>
      <c r="N82" s="87" t="str">
        <f>IF(O74&gt;O75,N74,IF(O75&gt;O74,N75,""))</f>
        <v/>
      </c>
      <c r="O82" s="103"/>
      <c r="P82" s="37"/>
      <c r="Q82" s="9"/>
    </row>
    <row r="83" spans="1:25" ht="12.75" customHeight="1" x14ac:dyDescent="0.4">
      <c r="A83" s="3">
        <v>3</v>
      </c>
      <c r="B83" s="97" t="str">
        <f>VLOOKUP(A83+32,scores!F$1:G$54,2,FALSE)</f>
        <v xml:space="preserve">WCC Katrina Tahana &amp; Lisa Murphy </v>
      </c>
      <c r="C83" s="60">
        <v>1</v>
      </c>
      <c r="D83" s="25"/>
      <c r="E83" s="9"/>
      <c r="F83" s="6"/>
      <c r="G83" s="61"/>
      <c r="H83" s="9"/>
      <c r="I83" s="9"/>
      <c r="J83" s="9"/>
      <c r="K83" s="61"/>
      <c r="L83" s="9"/>
      <c r="M83" s="9"/>
      <c r="N83" s="88" t="str">
        <f>IF(O90&gt;O91,N90,IF(O91&gt;O90,N91,""))</f>
        <v/>
      </c>
      <c r="O83" s="103"/>
      <c r="P83" s="34"/>
      <c r="Q83" s="9"/>
    </row>
    <row r="84" spans="1:25" ht="12.75" customHeight="1" x14ac:dyDescent="0.4">
      <c r="A84" s="3">
        <v>30</v>
      </c>
      <c r="B84" s="98" t="s">
        <v>219</v>
      </c>
      <c r="C84" s="60">
        <v>0</v>
      </c>
      <c r="D84" s="9"/>
      <c r="E84" s="25"/>
      <c r="F84" s="99" t="str">
        <f>IF(C83&gt;C84,B83,IF(C84&gt;C83,B84,""))</f>
        <v xml:space="preserve">WCC Katrina Tahana &amp; Lisa Murphy </v>
      </c>
      <c r="G84" s="70"/>
      <c r="H84" s="25"/>
      <c r="I84" s="9"/>
      <c r="J84" s="9"/>
      <c r="K84" s="61"/>
      <c r="L84" s="9"/>
      <c r="M84" s="9"/>
      <c r="N84" s="61" t="s">
        <v>221</v>
      </c>
      <c r="O84" s="61"/>
      <c r="P84" s="9"/>
      <c r="Q84" s="67"/>
    </row>
    <row r="85" spans="1:25" ht="12.75" customHeight="1" x14ac:dyDescent="0.4">
      <c r="A85" s="3">
        <v>19</v>
      </c>
      <c r="B85" s="66" t="str">
        <f>VLOOKUP(A85+32,scores!F$1:G$54,2,FALSE)</f>
        <v>NPL Sharon Crook &amp; Christine Berben-Carmine</v>
      </c>
      <c r="C85" s="60"/>
      <c r="D85" s="37"/>
      <c r="E85" s="67"/>
      <c r="F85" s="100" t="str">
        <f>IF(C85&gt;C86,B85,IF(C86&gt;C85,B86,""))</f>
        <v/>
      </c>
      <c r="G85" s="70"/>
      <c r="H85" s="9"/>
      <c r="I85" s="67"/>
      <c r="J85" s="9"/>
      <c r="K85" s="61"/>
      <c r="L85" s="9"/>
      <c r="M85" s="9"/>
      <c r="N85" s="9"/>
      <c r="O85" s="61"/>
      <c r="P85" s="9"/>
      <c r="Q85" s="67"/>
      <c r="R85" s="9"/>
      <c r="S85" s="61"/>
    </row>
    <row r="86" spans="1:25" ht="12.75" customHeight="1" x14ac:dyDescent="0.4">
      <c r="A86" s="3">
        <v>14</v>
      </c>
      <c r="B86" s="69" t="str">
        <f>VLOOKUP(A86+32,scores!F$1:G$54,2,FALSE)</f>
        <v>MAN Josie Tahana &amp; Sue Veu</v>
      </c>
      <c r="C86" s="60"/>
      <c r="D86" s="9"/>
      <c r="E86" s="9"/>
      <c r="F86" s="6"/>
      <c r="G86" s="61"/>
      <c r="H86" s="9"/>
      <c r="I86" s="25"/>
      <c r="J86" s="101" t="str">
        <f>IF(G84&gt;G85,F84,IF(G85&gt;G84,F85,""))</f>
        <v/>
      </c>
      <c r="K86" s="70"/>
      <c r="L86" s="25"/>
      <c r="M86" s="9"/>
      <c r="N86" s="9"/>
      <c r="O86" s="61"/>
      <c r="P86" s="9"/>
      <c r="Q86" s="67"/>
      <c r="R86" s="9"/>
      <c r="S86" s="61"/>
    </row>
    <row r="87" spans="1:25" ht="12.75" customHeight="1" x14ac:dyDescent="0.4">
      <c r="A87" s="3">
        <v>11</v>
      </c>
      <c r="B87" s="104" t="str">
        <f>VLOOKUP(A87+32,scores!F$1:G$54,2,FALSE)</f>
        <v xml:space="preserve">MNU Karen Amiria &amp; Lani Pakieto </v>
      </c>
      <c r="C87" s="60"/>
      <c r="D87" s="25"/>
      <c r="E87" s="9"/>
      <c r="F87" s="6"/>
      <c r="G87" s="61"/>
      <c r="H87" s="9"/>
      <c r="I87" s="67"/>
      <c r="J87" s="100" t="str">
        <f>IF(G88&gt;G89,F88,IF(G89&gt;G88,F89,""))</f>
        <v/>
      </c>
      <c r="K87" s="70"/>
      <c r="L87" s="9"/>
      <c r="M87" s="67"/>
      <c r="N87" s="9"/>
      <c r="O87" s="61"/>
      <c r="P87" s="9"/>
      <c r="Q87" s="67"/>
      <c r="R87" s="9"/>
      <c r="S87" s="61"/>
    </row>
    <row r="88" spans="1:25" ht="12.75" customHeight="1" x14ac:dyDescent="0.4">
      <c r="A88" s="3">
        <v>22</v>
      </c>
      <c r="B88" s="102" t="str">
        <f>VLOOKUP(A88+32,scores!F$1:G$54,2,FALSE)</f>
        <v xml:space="preserve">BYE </v>
      </c>
      <c r="C88" s="60"/>
      <c r="D88" s="9"/>
      <c r="E88" s="25"/>
      <c r="F88" s="87" t="str">
        <f>IF(C87&gt;C88,B87,IF(C88&gt;C87,B88,""))</f>
        <v/>
      </c>
      <c r="G88" s="70"/>
      <c r="H88" s="25"/>
      <c r="I88" s="67"/>
      <c r="J88" s="6"/>
      <c r="K88" s="61"/>
      <c r="L88" s="9"/>
      <c r="M88" s="67"/>
      <c r="N88" s="9"/>
      <c r="O88" s="61"/>
      <c r="P88" s="9"/>
      <c r="Q88" s="67"/>
      <c r="R88" s="9"/>
      <c r="S88" s="61"/>
    </row>
    <row r="89" spans="1:25" ht="12.75" customHeight="1" x14ac:dyDescent="0.4">
      <c r="A89" s="3">
        <v>27</v>
      </c>
      <c r="B89" s="74" t="s">
        <v>219</v>
      </c>
      <c r="C89" s="60">
        <v>0</v>
      </c>
      <c r="D89" s="37"/>
      <c r="E89" s="67"/>
      <c r="F89" s="73" t="str">
        <f>IF(C89&gt;C90,B89,IF(C90&gt;C89,B90,""))</f>
        <v xml:space="preserve">HOR Letitia Jackson &amp; Maxine Soal </v>
      </c>
      <c r="G89" s="70"/>
      <c r="H89" s="9"/>
      <c r="I89" s="9"/>
      <c r="J89" s="6"/>
      <c r="K89" s="61"/>
      <c r="L89" s="9"/>
      <c r="M89" s="67"/>
      <c r="N89" s="9"/>
      <c r="O89" s="61"/>
      <c r="P89" s="9"/>
      <c r="Q89" s="67"/>
      <c r="R89" s="9"/>
      <c r="S89" s="61"/>
    </row>
    <row r="90" spans="1:25" ht="12.75" customHeight="1" x14ac:dyDescent="0.4">
      <c r="A90" s="3">
        <v>6</v>
      </c>
      <c r="B90" s="69" t="str">
        <f>VLOOKUP(A90+32,scores!F$1:G$54,2,FALSE)</f>
        <v xml:space="preserve">HOR Letitia Jackson &amp; Maxine Soal </v>
      </c>
      <c r="C90" s="60">
        <v>1</v>
      </c>
      <c r="D90" s="9"/>
      <c r="E90" s="9"/>
      <c r="F90" s="6"/>
      <c r="G90" s="61"/>
      <c r="H90" s="9"/>
      <c r="I90" s="9"/>
      <c r="J90" s="6"/>
      <c r="K90" s="61"/>
      <c r="L90" s="9"/>
      <c r="M90" s="25"/>
      <c r="N90" s="101" t="str">
        <f>IF(K86&gt;K87,J86,IF(K87&gt;K86,J87,""))</f>
        <v/>
      </c>
      <c r="O90" s="70"/>
      <c r="P90" s="25"/>
      <c r="Q90" s="67"/>
      <c r="R90" s="9"/>
      <c r="S90" s="61"/>
    </row>
    <row r="91" spans="1:25" ht="12.75" customHeight="1" x14ac:dyDescent="0.4">
      <c r="A91" s="3">
        <v>7</v>
      </c>
      <c r="B91" s="97" t="str">
        <f>VLOOKUP(A91+32,scores!F$1:G$54,2,FALSE)</f>
        <v xml:space="preserve">WKE Denise Brennock &amp; Tracey Cowling </v>
      </c>
      <c r="C91" s="60">
        <v>1</v>
      </c>
      <c r="D91" s="25"/>
      <c r="E91" s="9"/>
      <c r="F91" s="6"/>
      <c r="G91" s="61"/>
      <c r="H91" s="9"/>
      <c r="I91" s="9"/>
      <c r="J91" s="6"/>
      <c r="K91" s="61"/>
      <c r="L91" s="9"/>
      <c r="M91" s="67"/>
      <c r="N91" s="100" t="str">
        <f>IF(K94&gt;K95,J94,IF(K95&gt;K94,J95,""))</f>
        <v/>
      </c>
      <c r="O91" s="70"/>
      <c r="P91" s="9"/>
      <c r="Q91" s="9"/>
      <c r="R91" s="9"/>
      <c r="S91" s="61"/>
    </row>
    <row r="92" spans="1:25" ht="12.75" customHeight="1" x14ac:dyDescent="0.4">
      <c r="A92" s="3">
        <v>26</v>
      </c>
      <c r="B92" s="98" t="s">
        <v>219</v>
      </c>
      <c r="C92" s="60">
        <v>0</v>
      </c>
      <c r="D92" s="9"/>
      <c r="E92" s="25"/>
      <c r="F92" s="99" t="str">
        <f>IF(C91&gt;C92,B91,IF(C92&gt;C91,B92,""))</f>
        <v xml:space="preserve">WKE Denise Brennock &amp; Tracey Cowling </v>
      </c>
      <c r="G92" s="60"/>
      <c r="H92" s="25"/>
      <c r="I92" s="9"/>
      <c r="J92" s="6"/>
      <c r="K92" s="61"/>
      <c r="L92" s="9"/>
      <c r="M92" s="67"/>
      <c r="N92" s="61" t="s">
        <v>222</v>
      </c>
      <c r="O92" s="61"/>
      <c r="P92" s="9"/>
      <c r="Q92" s="9"/>
      <c r="R92" s="9"/>
      <c r="S92" s="61"/>
    </row>
    <row r="93" spans="1:25" ht="12.75" customHeight="1" x14ac:dyDescent="0.4">
      <c r="A93" s="3">
        <v>23</v>
      </c>
      <c r="B93" s="74" t="s">
        <v>219</v>
      </c>
      <c r="C93" s="60">
        <v>0</v>
      </c>
      <c r="D93" s="37"/>
      <c r="E93" s="67"/>
      <c r="F93" s="105" t="str">
        <f>IF(C93&gt;C94,B93,IF(C94&gt;C93,B94,""))</f>
        <v xml:space="preserve">TAR Monica Kendrick &amp; Lil Takiwa </v>
      </c>
      <c r="G93" s="60"/>
      <c r="H93" s="9"/>
      <c r="I93" s="67"/>
      <c r="J93" s="6"/>
      <c r="K93" s="61"/>
      <c r="L93" s="9"/>
      <c r="M93" s="67"/>
      <c r="N93" s="9"/>
      <c r="O93" s="61"/>
      <c r="P93" s="9"/>
      <c r="Q93" s="9"/>
      <c r="R93" s="9"/>
      <c r="S93" s="61"/>
    </row>
    <row r="94" spans="1:25" ht="12.75" customHeight="1" x14ac:dyDescent="0.4">
      <c r="A94" s="3">
        <v>10</v>
      </c>
      <c r="B94" s="69" t="str">
        <f>VLOOKUP(A94+32,scores!F$1:G$54,2,FALSE)</f>
        <v xml:space="preserve">TAR Monica Kendrick &amp; Lil Takiwa </v>
      </c>
      <c r="C94" s="60">
        <v>1</v>
      </c>
      <c r="D94" s="9"/>
      <c r="E94" s="9"/>
      <c r="F94" s="6"/>
      <c r="G94" s="61"/>
      <c r="H94" s="9"/>
      <c r="I94" s="25"/>
      <c r="J94" s="87" t="str">
        <f>IF(G92&gt;G93,F92,IF(G93&gt;G92,F93,""))</f>
        <v/>
      </c>
      <c r="K94" s="70"/>
      <c r="L94" s="25"/>
      <c r="M94" s="67"/>
      <c r="N94" s="9"/>
      <c r="O94" s="61"/>
      <c r="P94" s="9"/>
      <c r="Q94" s="9"/>
      <c r="R94" s="9"/>
      <c r="S94" s="61"/>
    </row>
    <row r="95" spans="1:25" ht="12.75" customHeight="1" x14ac:dyDescent="0.4">
      <c r="A95" s="3">
        <v>15</v>
      </c>
      <c r="B95" s="97" t="str">
        <f>VLOOKUP(A95+32,scores!F$1:G$54,2,FALSE)</f>
        <v xml:space="preserve">OTA Tina Bartlett &amp; Natasha Taufalele </v>
      </c>
      <c r="C95" s="60"/>
      <c r="D95" s="25"/>
      <c r="E95" s="9"/>
      <c r="F95" s="6"/>
      <c r="G95" s="61"/>
      <c r="H95" s="9"/>
      <c r="I95" s="67"/>
      <c r="J95" s="88" t="str">
        <f>IF(G96&gt;G97,F96,IF(G97&gt;G96,F97,""))</f>
        <v/>
      </c>
      <c r="K95" s="70"/>
      <c r="L95" s="9"/>
      <c r="M95" s="9"/>
      <c r="N95" s="9"/>
      <c r="O95" s="61"/>
      <c r="P95" s="9"/>
      <c r="Q95" s="9"/>
      <c r="R95" s="9"/>
      <c r="S95" s="61"/>
    </row>
    <row r="96" spans="1:25" ht="12.75" customHeight="1" x14ac:dyDescent="0.4">
      <c r="A96" s="3">
        <v>18</v>
      </c>
      <c r="B96" s="102" t="str">
        <f>VLOOKUP(A96+32,scores!F$1:G$54,2,FALSE)</f>
        <v xml:space="preserve">MAN GG Tahana &amp; Acushla Potaka </v>
      </c>
      <c r="C96" s="60"/>
      <c r="D96" s="9"/>
      <c r="E96" s="25"/>
      <c r="F96" s="87" t="str">
        <f>IF(C95&gt;C96,B95,IF(C96&gt;C95,B96,""))</f>
        <v/>
      </c>
      <c r="G96" s="70"/>
      <c r="H96" s="25"/>
      <c r="I96" s="67"/>
      <c r="J96" s="61" t="s">
        <v>223</v>
      </c>
      <c r="K96" s="61"/>
      <c r="L96" s="9"/>
      <c r="M96" s="9"/>
      <c r="N96" s="9"/>
      <c r="O96" s="61"/>
      <c r="P96" s="9"/>
      <c r="Q96" s="9"/>
      <c r="R96" s="9"/>
      <c r="S96" s="61"/>
    </row>
    <row r="97" spans="1:19" ht="12.75" customHeight="1" x14ac:dyDescent="0.4">
      <c r="A97" s="3">
        <v>31</v>
      </c>
      <c r="B97" s="74" t="s">
        <v>219</v>
      </c>
      <c r="C97" s="60">
        <v>0</v>
      </c>
      <c r="D97" s="37"/>
      <c r="E97" s="67"/>
      <c r="F97" s="73" t="str">
        <f>IF(C97&gt;C98,B97,IF(C98&gt;C97,B98,""))</f>
        <v xml:space="preserve">TGA Michelle Lee &amp; Aroha Te Haara </v>
      </c>
      <c r="G97" s="70"/>
      <c r="H97" s="9"/>
      <c r="I97" s="9"/>
      <c r="J97" s="9"/>
      <c r="K97" s="61"/>
      <c r="L97" s="9"/>
      <c r="M97" s="9"/>
      <c r="N97" s="9"/>
      <c r="O97" s="61"/>
      <c r="P97" s="9"/>
      <c r="Q97" s="9"/>
      <c r="R97" s="9"/>
      <c r="S97" s="61"/>
    </row>
    <row r="98" spans="1:19" ht="12.75" customHeight="1" x14ac:dyDescent="0.4">
      <c r="A98" s="3">
        <v>2</v>
      </c>
      <c r="B98" s="69" t="str">
        <f>VLOOKUP(A98+32,scores!F$1:G$54,2,FALSE)</f>
        <v xml:space="preserve">TGA Michelle Lee &amp; Aroha Te Haara </v>
      </c>
      <c r="C98" s="60">
        <v>1</v>
      </c>
      <c r="D98" s="9"/>
      <c r="E98" s="9"/>
      <c r="F98" s="9"/>
      <c r="G98" s="61"/>
      <c r="H98" s="9"/>
      <c r="I98" s="9"/>
      <c r="J98" s="9"/>
      <c r="K98" s="61"/>
      <c r="L98" s="9"/>
      <c r="M98" s="9"/>
      <c r="N98" s="9"/>
      <c r="O98" s="61"/>
      <c r="P98" s="9"/>
      <c r="Q98" s="9"/>
      <c r="R98" s="9" t="str">
        <f>IF(O82&gt;O83,N82,IF(O83&gt;O82,N83,""))</f>
        <v/>
      </c>
      <c r="S98" s="61"/>
    </row>
    <row r="99" spans="1:19" ht="12.75" customHeight="1" x14ac:dyDescent="0.4">
      <c r="A99" s="3"/>
      <c r="B99" s="82"/>
      <c r="C99" s="61"/>
      <c r="D99" s="9"/>
      <c r="E99" s="9"/>
      <c r="F99" s="9"/>
      <c r="G99" s="61"/>
      <c r="H99" s="9"/>
      <c r="I99" s="9"/>
      <c r="J99" s="9"/>
      <c r="K99" s="61"/>
      <c r="L99" s="9"/>
      <c r="M99" s="9"/>
      <c r="N99" s="9"/>
      <c r="O99" s="61"/>
      <c r="P99" s="9"/>
      <c r="Q99" s="9"/>
      <c r="R99" s="9"/>
      <c r="S99" s="61"/>
    </row>
    <row r="100" spans="1:19" ht="12.75" customHeight="1" x14ac:dyDescent="0.4">
      <c r="A100" s="3"/>
      <c r="B100" s="82"/>
      <c r="C100" s="61"/>
      <c r="D100" s="9"/>
      <c r="E100" s="9"/>
      <c r="F100" s="9"/>
      <c r="G100" s="61"/>
      <c r="H100" s="9"/>
      <c r="I100" s="9"/>
      <c r="J100" s="9"/>
      <c r="K100" s="61"/>
      <c r="L100" s="9"/>
      <c r="M100" s="9"/>
      <c r="N100" s="9"/>
      <c r="O100" s="61"/>
      <c r="P100" s="9"/>
      <c r="Q100" s="9"/>
      <c r="R100" s="9"/>
      <c r="S100" s="61"/>
    </row>
    <row r="101" spans="1:19" ht="12.75" customHeight="1" x14ac:dyDescent="0.4">
      <c r="A101" s="75"/>
      <c r="B101" s="76" t="s">
        <v>243</v>
      </c>
      <c r="C101" s="77"/>
      <c r="D101" s="9"/>
      <c r="E101" s="9"/>
      <c r="F101" s="9"/>
      <c r="G101" s="77"/>
      <c r="H101" s="9"/>
      <c r="I101" s="9"/>
      <c r="J101" s="9"/>
      <c r="K101" s="77"/>
      <c r="L101" s="9"/>
      <c r="M101" s="9"/>
      <c r="N101" s="9"/>
      <c r="O101" s="77"/>
      <c r="P101" s="9"/>
      <c r="Q101" s="9"/>
      <c r="R101" s="9"/>
      <c r="S101" s="77"/>
    </row>
    <row r="102" spans="1:19" ht="12.75" customHeight="1" x14ac:dyDescent="0.4">
      <c r="A102" s="3">
        <v>1</v>
      </c>
      <c r="B102" s="106" t="e">
        <f>VLOOKUP(A102,V$67:W$80,2,FALSE)</f>
        <v>#N/A</v>
      </c>
      <c r="C102" s="70">
        <v>1</v>
      </c>
      <c r="D102" s="25"/>
      <c r="E102" s="9"/>
      <c r="F102" s="79"/>
      <c r="G102" s="61"/>
      <c r="H102" s="9"/>
      <c r="I102" s="9"/>
      <c r="J102" s="80"/>
      <c r="K102" s="61"/>
      <c r="L102" s="9"/>
      <c r="M102" s="9"/>
      <c r="N102" s="9"/>
      <c r="O102" s="61"/>
    </row>
    <row r="103" spans="1:19" ht="12.75" customHeight="1" x14ac:dyDescent="0.4">
      <c r="A103" s="3">
        <v>16</v>
      </c>
      <c r="B103" s="107" t="s">
        <v>219</v>
      </c>
      <c r="C103" s="70">
        <v>0</v>
      </c>
      <c r="D103" s="9"/>
      <c r="E103" s="67"/>
      <c r="F103" s="9"/>
      <c r="G103" s="61"/>
      <c r="H103" s="9"/>
      <c r="I103" s="9"/>
      <c r="J103" s="61"/>
      <c r="K103" s="61"/>
      <c r="L103" s="9"/>
      <c r="M103" s="9"/>
      <c r="N103" s="9"/>
      <c r="O103" s="61"/>
    </row>
    <row r="104" spans="1:19" ht="12.75" customHeight="1" x14ac:dyDescent="0.4">
      <c r="A104" s="3"/>
      <c r="B104" s="82"/>
      <c r="C104" s="61"/>
      <c r="D104" s="9"/>
      <c r="E104" s="25"/>
      <c r="F104" s="108" t="e">
        <f>IF(C102&gt;C103,B102,IF(C103&gt;C102,B103,""))</f>
        <v>#N/A</v>
      </c>
      <c r="G104" s="70"/>
      <c r="H104" s="25"/>
      <c r="I104" s="9"/>
      <c r="J104" s="9"/>
      <c r="K104" s="61"/>
      <c r="L104" s="9"/>
      <c r="M104" s="9"/>
      <c r="N104" s="61"/>
      <c r="O104" s="61"/>
    </row>
    <row r="105" spans="1:19" ht="12.75" customHeight="1" x14ac:dyDescent="0.4">
      <c r="A105" s="3"/>
      <c r="B105" s="82"/>
      <c r="C105" s="61"/>
      <c r="D105" s="9"/>
      <c r="E105" s="67"/>
      <c r="F105" s="109" t="str">
        <f>IF(C106&gt;C107,B106,IF(C107&gt;C106,B107,""))</f>
        <v/>
      </c>
      <c r="G105" s="70"/>
      <c r="H105" s="9"/>
      <c r="I105" s="67"/>
      <c r="J105" s="128" t="str">
        <f>sections!B1</f>
        <v>CNZ Ladies National Pairs</v>
      </c>
      <c r="K105" s="124"/>
      <c r="L105" s="124"/>
      <c r="M105" s="124"/>
      <c r="N105" s="124"/>
      <c r="O105" s="61"/>
    </row>
    <row r="106" spans="1:19" ht="12.75" customHeight="1" x14ac:dyDescent="0.4">
      <c r="A106" s="3">
        <v>9</v>
      </c>
      <c r="B106" s="85" t="e">
        <f t="shared" ref="B106:B107" si="6">VLOOKUP(A106,V$67:W$80,2,FALSE)</f>
        <v>#N/A</v>
      </c>
      <c r="C106" s="70"/>
      <c r="D106" s="25"/>
      <c r="E106" s="67"/>
      <c r="F106" s="9"/>
      <c r="G106" s="61"/>
      <c r="H106" s="9"/>
      <c r="I106" s="67"/>
      <c r="J106" s="126" t="str">
        <f>sections!D1</f>
        <v>07/07/2025 - 08/07/2025</v>
      </c>
      <c r="K106" s="124"/>
      <c r="L106" s="124"/>
      <c r="M106" s="124"/>
      <c r="N106" s="124"/>
      <c r="O106" s="61"/>
    </row>
    <row r="107" spans="1:19" ht="12.75" customHeight="1" x14ac:dyDescent="0.4">
      <c r="A107" s="3">
        <v>8</v>
      </c>
      <c r="B107" s="86" t="e">
        <f t="shared" si="6"/>
        <v>#N/A</v>
      </c>
      <c r="C107" s="70"/>
      <c r="D107" s="9"/>
      <c r="E107" s="9"/>
      <c r="F107" s="9"/>
      <c r="G107" s="61"/>
      <c r="H107" s="9"/>
      <c r="I107" s="67"/>
      <c r="J107" s="9"/>
      <c r="K107" s="61"/>
      <c r="L107" s="9"/>
      <c r="M107" s="9"/>
      <c r="N107" s="9"/>
      <c r="O107" s="61"/>
    </row>
    <row r="108" spans="1:19" ht="12.75" customHeight="1" x14ac:dyDescent="0.4">
      <c r="A108" s="3"/>
      <c r="B108" s="82"/>
      <c r="C108" s="61"/>
      <c r="D108" s="9"/>
      <c r="E108" s="9"/>
      <c r="F108" s="9"/>
      <c r="G108" s="61"/>
      <c r="H108" s="9"/>
      <c r="I108" s="25"/>
      <c r="J108" s="108" t="str">
        <f>IF(G104&gt;G105,F104,IF(G105&gt;G104,F105,""))</f>
        <v/>
      </c>
      <c r="K108" s="70"/>
      <c r="L108" s="25"/>
      <c r="M108" s="9"/>
      <c r="N108" s="9"/>
      <c r="O108" s="61"/>
    </row>
    <row r="109" spans="1:19" ht="12.75" customHeight="1" x14ac:dyDescent="0.4">
      <c r="A109" s="3"/>
      <c r="B109" s="82"/>
      <c r="C109" s="61"/>
      <c r="D109" s="9"/>
      <c r="E109" s="9"/>
      <c r="F109" s="9"/>
      <c r="G109" s="61"/>
      <c r="H109" s="9"/>
      <c r="I109" s="67"/>
      <c r="J109" s="109" t="str">
        <f>IF(G112&gt;G113,F112,IF(G113&gt;G112,F113,""))</f>
        <v/>
      </c>
      <c r="K109" s="70"/>
      <c r="L109" s="9"/>
      <c r="M109" s="67"/>
      <c r="N109" s="9"/>
      <c r="O109" s="61"/>
    </row>
    <row r="110" spans="1:19" ht="12.75" customHeight="1" x14ac:dyDescent="0.4">
      <c r="A110" s="3">
        <v>5</v>
      </c>
      <c r="B110" s="106" t="e">
        <f t="shared" ref="B110:B111" si="7">VLOOKUP(A110,V$67:W$80,2,FALSE)</f>
        <v>#N/A</v>
      </c>
      <c r="C110" s="70"/>
      <c r="D110" s="25"/>
      <c r="E110" s="9"/>
      <c r="F110" s="9"/>
      <c r="G110" s="61"/>
      <c r="H110" s="9"/>
      <c r="I110" s="67"/>
      <c r="J110" s="9"/>
      <c r="K110" s="61"/>
      <c r="L110" s="9"/>
      <c r="M110" s="67"/>
      <c r="N110" s="9"/>
      <c r="O110" s="61"/>
    </row>
    <row r="111" spans="1:19" ht="12.75" customHeight="1" x14ac:dyDescent="0.4">
      <c r="A111" s="3">
        <v>12</v>
      </c>
      <c r="B111" s="110" t="e">
        <f t="shared" si="7"/>
        <v>#N/A</v>
      </c>
      <c r="C111" s="70"/>
      <c r="D111" s="9"/>
      <c r="E111" s="67"/>
      <c r="F111" s="9"/>
      <c r="G111" s="61"/>
      <c r="H111" s="9"/>
      <c r="I111" s="67"/>
      <c r="J111" s="9"/>
      <c r="K111" s="61"/>
      <c r="L111" s="9"/>
      <c r="M111" s="67"/>
      <c r="N111" s="9"/>
      <c r="O111" s="61"/>
    </row>
    <row r="112" spans="1:19" ht="12.75" customHeight="1" x14ac:dyDescent="0.4">
      <c r="A112" s="3"/>
      <c r="B112" s="82"/>
      <c r="C112" s="61"/>
      <c r="D112" s="9"/>
      <c r="E112" s="25"/>
      <c r="F112" s="87" t="str">
        <f>IF(C110&gt;C111,B110,IF(C111&gt;C110,B111,""))</f>
        <v/>
      </c>
      <c r="G112" s="70"/>
      <c r="H112" s="25"/>
      <c r="I112" s="67"/>
      <c r="J112" s="9"/>
      <c r="K112" s="61"/>
      <c r="L112" s="9"/>
      <c r="M112" s="67"/>
      <c r="N112" s="9"/>
      <c r="O112" s="61"/>
    </row>
    <row r="113" spans="1:15" ht="12.75" customHeight="1" x14ac:dyDescent="0.4">
      <c r="A113" s="3"/>
      <c r="B113" s="82"/>
      <c r="C113" s="61"/>
      <c r="D113" s="9"/>
      <c r="E113" s="67"/>
      <c r="F113" s="88" t="str">
        <f>IF(C114&gt;C115,B114,IF(C115&gt;C114,B115,""))</f>
        <v/>
      </c>
      <c r="G113" s="70"/>
      <c r="H113" s="9"/>
      <c r="I113" s="9"/>
      <c r="J113" s="9"/>
      <c r="K113" s="61"/>
      <c r="L113" s="9"/>
      <c r="M113" s="67"/>
      <c r="N113" s="9"/>
      <c r="O113" s="61"/>
    </row>
    <row r="114" spans="1:15" ht="12.75" customHeight="1" x14ac:dyDescent="0.4">
      <c r="A114" s="3">
        <v>13</v>
      </c>
      <c r="B114" s="85" t="e">
        <f t="shared" ref="B114:B115" si="8">VLOOKUP(A114,V$67:W$80,2,FALSE)</f>
        <v>#N/A</v>
      </c>
      <c r="C114" s="70"/>
      <c r="D114" s="25"/>
      <c r="E114" s="67"/>
      <c r="F114" s="9"/>
      <c r="G114" s="61"/>
      <c r="H114" s="9"/>
      <c r="I114" s="9"/>
      <c r="J114" s="9"/>
      <c r="K114" s="61"/>
      <c r="L114" s="9"/>
      <c r="M114" s="67"/>
      <c r="N114" s="9"/>
      <c r="O114" s="61"/>
    </row>
    <row r="115" spans="1:15" ht="12.75" customHeight="1" x14ac:dyDescent="0.6">
      <c r="A115" s="3">
        <v>4</v>
      </c>
      <c r="B115" s="86" t="e">
        <f t="shared" si="8"/>
        <v>#N/A</v>
      </c>
      <c r="C115" s="70"/>
      <c r="D115" s="9"/>
      <c r="E115" s="9"/>
      <c r="F115" s="9"/>
      <c r="G115" s="61"/>
      <c r="H115" s="9"/>
      <c r="I115" s="9"/>
      <c r="J115" s="9"/>
      <c r="K115" s="61"/>
      <c r="L115" s="9"/>
      <c r="M115" s="67"/>
      <c r="N115" s="96" t="s">
        <v>244</v>
      </c>
      <c r="O115" s="61"/>
    </row>
    <row r="116" spans="1:15" ht="12.75" customHeight="1" x14ac:dyDescent="0.4">
      <c r="A116" s="3"/>
      <c r="B116" s="82"/>
      <c r="C116" s="61"/>
      <c r="D116" s="9"/>
      <c r="E116" s="9"/>
      <c r="F116" s="61"/>
      <c r="G116" s="61"/>
      <c r="H116" s="9"/>
      <c r="I116" s="9"/>
      <c r="J116" s="61"/>
      <c r="K116" s="61"/>
      <c r="L116" s="9"/>
      <c r="M116" s="25"/>
      <c r="N116" s="108" t="str">
        <f>IF(K108&gt;K109,J108,IF(K109&gt;K108,J109,""))</f>
        <v/>
      </c>
      <c r="O116" s="70"/>
    </row>
    <row r="117" spans="1:15" ht="12.75" customHeight="1" x14ac:dyDescent="0.4">
      <c r="A117" s="3"/>
      <c r="B117" s="82"/>
      <c r="C117" s="61"/>
      <c r="D117" s="9"/>
      <c r="E117" s="9"/>
      <c r="F117" s="9"/>
      <c r="G117" s="61"/>
      <c r="H117" s="9"/>
      <c r="I117" s="9"/>
      <c r="J117" s="9"/>
      <c r="K117" s="61"/>
      <c r="L117" s="9"/>
      <c r="M117" s="67"/>
      <c r="N117" s="109" t="str">
        <f>IF(K124&gt;K125,J124,IF(K125&gt;K124,J125,""))</f>
        <v/>
      </c>
      <c r="O117" s="70"/>
    </row>
    <row r="118" spans="1:15" ht="12.75" customHeight="1" x14ac:dyDescent="0.4">
      <c r="A118" s="3">
        <v>3</v>
      </c>
      <c r="B118" s="106" t="e">
        <f t="shared" ref="B118:B119" si="9">VLOOKUP(A118,V$67:W$80,2,FALSE)</f>
        <v>#N/A</v>
      </c>
      <c r="C118" s="70"/>
      <c r="D118" s="25"/>
      <c r="E118" s="9"/>
      <c r="F118" s="9"/>
      <c r="G118" s="61"/>
      <c r="H118" s="9"/>
      <c r="I118" s="9"/>
      <c r="J118" s="9"/>
      <c r="K118" s="61"/>
      <c r="L118" s="9"/>
      <c r="M118" s="67"/>
      <c r="N118" s="61" t="s">
        <v>221</v>
      </c>
      <c r="O118" s="61"/>
    </row>
    <row r="119" spans="1:15" ht="12.75" customHeight="1" x14ac:dyDescent="0.4">
      <c r="A119" s="3">
        <v>14</v>
      </c>
      <c r="B119" s="110" t="e">
        <f t="shared" si="9"/>
        <v>#N/A</v>
      </c>
      <c r="C119" s="70"/>
      <c r="D119" s="9"/>
      <c r="E119" s="67"/>
      <c r="F119" s="9"/>
      <c r="G119" s="61"/>
      <c r="H119" s="9"/>
      <c r="I119" s="9"/>
      <c r="J119" s="9"/>
      <c r="K119" s="61"/>
      <c r="L119" s="9"/>
      <c r="M119" s="67"/>
      <c r="N119" s="9"/>
      <c r="O119" s="61"/>
    </row>
    <row r="120" spans="1:15" ht="12.75" customHeight="1" x14ac:dyDescent="0.4">
      <c r="A120" s="3"/>
      <c r="B120" s="82"/>
      <c r="C120" s="61"/>
      <c r="D120" s="9"/>
      <c r="E120" s="25"/>
      <c r="F120" s="108" t="str">
        <f>IF(C118&gt;C119,B118,IF(C119&gt;C118,B119,""))</f>
        <v/>
      </c>
      <c r="G120" s="70"/>
      <c r="H120" s="25"/>
      <c r="I120" s="9"/>
      <c r="J120" s="9"/>
      <c r="K120" s="61"/>
      <c r="L120" s="9"/>
      <c r="M120" s="67"/>
      <c r="N120" s="61"/>
      <c r="O120" s="61"/>
    </row>
    <row r="121" spans="1:15" ht="12.75" customHeight="1" x14ac:dyDescent="0.4">
      <c r="A121" s="3"/>
      <c r="B121" s="82"/>
      <c r="C121" s="61"/>
      <c r="D121" s="9"/>
      <c r="E121" s="67"/>
      <c r="F121" s="109" t="str">
        <f>IF(C122&gt;C123,B122,IF(C123&gt;C122,B123,""))</f>
        <v/>
      </c>
      <c r="G121" s="70"/>
      <c r="H121" s="9"/>
      <c r="I121" s="67"/>
      <c r="J121" s="9"/>
      <c r="K121" s="61"/>
      <c r="L121" s="9"/>
      <c r="M121" s="67"/>
      <c r="N121" s="9"/>
      <c r="O121" s="61"/>
    </row>
    <row r="122" spans="1:15" ht="12.75" customHeight="1" x14ac:dyDescent="0.4">
      <c r="A122" s="3">
        <v>11</v>
      </c>
      <c r="B122" s="85" t="e">
        <f t="shared" ref="B122:B123" si="10">VLOOKUP(A122,V$67:W$80,2,FALSE)</f>
        <v>#N/A</v>
      </c>
      <c r="C122" s="70"/>
      <c r="D122" s="25"/>
      <c r="E122" s="67"/>
      <c r="F122" s="9"/>
      <c r="G122" s="61"/>
      <c r="H122" s="9"/>
      <c r="I122" s="67"/>
      <c r="J122" s="9"/>
      <c r="K122" s="61"/>
      <c r="L122" s="9"/>
      <c r="M122" s="67"/>
      <c r="N122" s="9"/>
      <c r="O122" s="61"/>
    </row>
    <row r="123" spans="1:15" ht="12.75" customHeight="1" x14ac:dyDescent="0.4">
      <c r="A123" s="3">
        <v>6</v>
      </c>
      <c r="B123" s="86" t="e">
        <f t="shared" si="10"/>
        <v>#N/A</v>
      </c>
      <c r="C123" s="70"/>
      <c r="D123" s="9"/>
      <c r="E123" s="9"/>
      <c r="F123" s="9"/>
      <c r="G123" s="61"/>
      <c r="H123" s="9"/>
      <c r="I123" s="67"/>
      <c r="J123" s="9"/>
      <c r="K123" s="61"/>
      <c r="L123" s="9"/>
      <c r="M123" s="67"/>
      <c r="N123" s="9"/>
      <c r="O123" s="61"/>
    </row>
    <row r="124" spans="1:15" ht="12.75" customHeight="1" x14ac:dyDescent="0.4">
      <c r="A124" s="3"/>
      <c r="B124" s="82"/>
      <c r="C124" s="61"/>
      <c r="D124" s="9"/>
      <c r="E124" s="9"/>
      <c r="F124" s="9"/>
      <c r="G124" s="61"/>
      <c r="H124" s="9"/>
      <c r="I124" s="25"/>
      <c r="J124" s="87" t="str">
        <f>IF(G120&gt;G121,F120,IF(G121&gt;G120,F121,""))</f>
        <v/>
      </c>
      <c r="K124" s="70"/>
      <c r="L124" s="25"/>
      <c r="M124" s="67"/>
      <c r="N124" s="9"/>
      <c r="O124" s="61"/>
    </row>
    <row r="125" spans="1:15" ht="12.75" customHeight="1" x14ac:dyDescent="0.4">
      <c r="A125" s="3"/>
      <c r="B125" s="82"/>
      <c r="C125" s="61"/>
      <c r="D125" s="9"/>
      <c r="E125" s="9"/>
      <c r="F125" s="9"/>
      <c r="G125" s="61"/>
      <c r="H125" s="9"/>
      <c r="I125" s="67"/>
      <c r="J125" s="88" t="str">
        <f>IF(G128&gt;G129,F128,IF(G129&gt;G128,F129,""))</f>
        <v/>
      </c>
      <c r="K125" s="70"/>
      <c r="L125" s="9"/>
      <c r="M125" s="9"/>
      <c r="N125" s="9"/>
      <c r="O125" s="61"/>
    </row>
    <row r="126" spans="1:15" ht="12.75" customHeight="1" x14ac:dyDescent="0.4">
      <c r="A126" s="3">
        <v>7</v>
      </c>
      <c r="B126" s="106" t="e">
        <f t="shared" ref="B126:B127" si="11">VLOOKUP(A126,V$67:W$80,2,FALSE)</f>
        <v>#N/A</v>
      </c>
      <c r="C126" s="70"/>
      <c r="D126" s="25"/>
      <c r="E126" s="9"/>
      <c r="F126" s="9"/>
      <c r="G126" s="61"/>
      <c r="H126" s="9"/>
      <c r="I126" s="67"/>
      <c r="J126" s="61" t="s">
        <v>222</v>
      </c>
      <c r="K126" s="61"/>
      <c r="L126" s="9"/>
      <c r="M126" s="9"/>
      <c r="N126" s="9"/>
      <c r="O126" s="61"/>
    </row>
    <row r="127" spans="1:15" ht="12.75" customHeight="1" x14ac:dyDescent="0.4">
      <c r="A127" s="3">
        <v>10</v>
      </c>
      <c r="B127" s="110" t="e">
        <f t="shared" si="11"/>
        <v>#N/A</v>
      </c>
      <c r="C127" s="70"/>
      <c r="D127" s="9"/>
      <c r="E127" s="67"/>
      <c r="F127" s="9"/>
      <c r="G127" s="61"/>
      <c r="H127" s="9"/>
      <c r="I127" s="67"/>
      <c r="J127" s="9"/>
      <c r="K127" s="61"/>
      <c r="L127" s="9"/>
      <c r="M127" s="9"/>
      <c r="N127" s="9"/>
      <c r="O127" s="61"/>
    </row>
    <row r="128" spans="1:15" ht="12.75" customHeight="1" x14ac:dyDescent="0.4">
      <c r="A128" s="3"/>
      <c r="B128" s="82"/>
      <c r="C128" s="61"/>
      <c r="D128" s="9"/>
      <c r="E128" s="25"/>
      <c r="F128" s="87" t="str">
        <f>IF(C126&gt;C127,B126,IF(C127&gt;C126,B127,""))</f>
        <v/>
      </c>
      <c r="G128" s="70"/>
      <c r="H128" s="25"/>
      <c r="I128" s="67"/>
      <c r="J128" s="9"/>
      <c r="K128" s="61"/>
      <c r="L128" s="9"/>
      <c r="M128" s="9"/>
      <c r="N128" s="9"/>
      <c r="O128" s="61"/>
    </row>
    <row r="129" spans="1:15" ht="12.75" customHeight="1" x14ac:dyDescent="0.4">
      <c r="A129" s="3"/>
      <c r="B129" s="82"/>
      <c r="C129" s="61"/>
      <c r="D129" s="9"/>
      <c r="E129" s="67"/>
      <c r="F129" s="88" t="e">
        <f>IF(C130&gt;C131,B130,IF(C131&gt;C130,B131,""))</f>
        <v>#N/A</v>
      </c>
      <c r="G129" s="70"/>
      <c r="H129" s="9"/>
      <c r="I129" s="9"/>
      <c r="J129" s="9"/>
      <c r="K129" s="61"/>
      <c r="L129" s="9"/>
      <c r="M129" s="9"/>
      <c r="N129" s="9"/>
      <c r="O129" s="61"/>
    </row>
    <row r="130" spans="1:15" ht="12.75" customHeight="1" x14ac:dyDescent="0.4">
      <c r="A130" s="3">
        <v>15</v>
      </c>
      <c r="B130" s="74" t="s">
        <v>219</v>
      </c>
      <c r="C130" s="70">
        <v>0</v>
      </c>
      <c r="D130" s="25"/>
      <c r="E130" s="67"/>
      <c r="F130" s="61" t="s">
        <v>223</v>
      </c>
      <c r="G130" s="61"/>
      <c r="H130" s="9"/>
      <c r="I130" s="9"/>
      <c r="J130" s="9"/>
      <c r="K130" s="61"/>
      <c r="L130" s="9"/>
      <c r="M130" s="9"/>
      <c r="N130" s="9"/>
      <c r="O130" s="61"/>
    </row>
    <row r="131" spans="1:15" ht="12.75" customHeight="1" x14ac:dyDescent="0.4">
      <c r="A131" s="3">
        <v>2</v>
      </c>
      <c r="B131" s="86" t="e">
        <f>VLOOKUP(A131,V$67:W$80,2,FALSE)</f>
        <v>#N/A</v>
      </c>
      <c r="C131" s="70">
        <v>1</v>
      </c>
      <c r="D131" s="9"/>
      <c r="E131" s="9"/>
      <c r="F131" s="9"/>
      <c r="G131" s="61"/>
      <c r="H131" s="9"/>
      <c r="I131" s="9"/>
      <c r="J131" s="9"/>
      <c r="K131" s="61"/>
      <c r="L131" s="9"/>
      <c r="M131" s="9"/>
      <c r="N131" s="9"/>
      <c r="O131" s="61"/>
    </row>
    <row r="132" spans="1:15" ht="12.75" customHeight="1" x14ac:dyDescent="0.4">
      <c r="A132" s="3"/>
      <c r="B132" s="82"/>
      <c r="C132" s="61"/>
      <c r="D132" s="9"/>
      <c r="E132" s="9"/>
      <c r="F132" s="9"/>
      <c r="G132" s="61"/>
      <c r="H132" s="9"/>
      <c r="I132" s="9"/>
      <c r="J132" s="9"/>
      <c r="K132" s="61"/>
      <c r="L132" s="9"/>
      <c r="M132" s="9"/>
      <c r="N132" s="9"/>
      <c r="O132" s="61"/>
    </row>
    <row r="133" spans="1:15" ht="12.75" customHeight="1" x14ac:dyDescent="0.4">
      <c r="A133" s="3"/>
      <c r="B133" s="82"/>
      <c r="C133" s="61"/>
      <c r="D133" s="9"/>
      <c r="E133" s="9"/>
      <c r="F133" s="9"/>
      <c r="G133" s="61"/>
      <c r="H133" s="9"/>
      <c r="I133" s="9"/>
      <c r="J133" s="9"/>
      <c r="K133" s="61"/>
      <c r="L133" s="9"/>
      <c r="M133" s="9"/>
      <c r="N133" s="9"/>
      <c r="O133" s="61"/>
    </row>
    <row r="134" spans="1:15" ht="12.75" customHeight="1" x14ac:dyDescent="0.4">
      <c r="A134" s="3"/>
      <c r="B134" s="82" t="s">
        <v>245</v>
      </c>
      <c r="C134" s="61"/>
      <c r="D134" s="9"/>
      <c r="E134" s="9"/>
      <c r="F134" s="9"/>
      <c r="G134" s="61"/>
      <c r="H134" s="9"/>
      <c r="I134" s="9"/>
      <c r="J134" s="9"/>
      <c r="K134" s="61"/>
      <c r="L134" s="9"/>
      <c r="M134" s="9"/>
      <c r="N134" s="9"/>
      <c r="O134" s="61"/>
    </row>
    <row r="135" spans="1:15" ht="12.75" customHeight="1" x14ac:dyDescent="0.35">
      <c r="B135" s="76" t="s">
        <v>246</v>
      </c>
    </row>
    <row r="136" spans="1:15" ht="12.75" customHeight="1" x14ac:dyDescent="0.4">
      <c r="A136" s="3">
        <v>1</v>
      </c>
      <c r="B136" s="106" t="e">
        <f>VLOOKUP(A136,Y$67:Z$78,2,FALSE)</f>
        <v>#N/A</v>
      </c>
      <c r="C136" s="111">
        <v>1</v>
      </c>
      <c r="D136" s="25"/>
      <c r="E136" s="9"/>
      <c r="F136" s="61"/>
      <c r="G136" s="61"/>
      <c r="H136" s="9"/>
      <c r="I136" s="9"/>
      <c r="J136" s="9"/>
      <c r="K136" s="61"/>
    </row>
    <row r="137" spans="1:15" ht="12.75" customHeight="1" x14ac:dyDescent="0.4">
      <c r="A137" s="3">
        <v>8</v>
      </c>
      <c r="B137" s="107" t="s">
        <v>219</v>
      </c>
      <c r="C137" s="111">
        <v>0</v>
      </c>
      <c r="D137" s="9"/>
      <c r="E137" s="67"/>
      <c r="F137" s="9"/>
      <c r="G137" s="61"/>
      <c r="H137" s="9"/>
      <c r="I137" s="9"/>
      <c r="J137" s="128" t="str">
        <f>sections!B1</f>
        <v>CNZ Ladies National Pairs</v>
      </c>
      <c r="K137" s="124"/>
    </row>
    <row r="138" spans="1:15" ht="12.75" customHeight="1" x14ac:dyDescent="0.4">
      <c r="A138" s="3"/>
      <c r="B138" s="76"/>
      <c r="C138" s="61"/>
      <c r="D138" s="9"/>
      <c r="E138" s="25"/>
      <c r="F138" s="108" t="e">
        <f>IF(C136&gt;C137,B136,IF(C137&gt;C136,B137,""))</f>
        <v>#N/A</v>
      </c>
      <c r="G138" s="111"/>
      <c r="H138" s="25"/>
      <c r="I138" s="9"/>
      <c r="J138" s="129" t="str">
        <f>sections!D1</f>
        <v>07/07/2025 - 08/07/2025</v>
      </c>
      <c r="K138" s="124"/>
    </row>
    <row r="139" spans="1:15" ht="12.75" customHeight="1" x14ac:dyDescent="0.4">
      <c r="A139" s="3"/>
      <c r="B139" s="76"/>
      <c r="C139" s="61"/>
      <c r="D139" s="9"/>
      <c r="E139" s="67"/>
      <c r="F139" s="109" t="str">
        <f>IF(C140&gt;C141,B140,IF(C141&gt;C140,B141,""))</f>
        <v/>
      </c>
      <c r="G139" s="111"/>
      <c r="H139" s="9"/>
      <c r="I139" s="67"/>
      <c r="J139" s="9"/>
      <c r="K139" s="61"/>
    </row>
    <row r="140" spans="1:15" ht="12.75" customHeight="1" x14ac:dyDescent="0.4">
      <c r="A140" s="3">
        <v>5</v>
      </c>
      <c r="B140" s="85" t="e">
        <f t="shared" ref="B140:B141" si="12">VLOOKUP(A140,Y$67:Z$78,2,FALSE)</f>
        <v>#N/A</v>
      </c>
      <c r="C140" s="111"/>
      <c r="D140" s="25"/>
      <c r="E140" s="67"/>
      <c r="F140" s="9"/>
      <c r="G140" s="61"/>
      <c r="H140" s="9"/>
      <c r="I140" s="67"/>
      <c r="J140" s="80"/>
      <c r="K140" s="61"/>
    </row>
    <row r="141" spans="1:15" ht="12.75" customHeight="1" x14ac:dyDescent="0.6">
      <c r="A141" s="3">
        <v>4</v>
      </c>
      <c r="B141" s="86" t="e">
        <f t="shared" si="12"/>
        <v>#N/A</v>
      </c>
      <c r="C141" s="111"/>
      <c r="D141" s="9"/>
      <c r="E141" s="9"/>
      <c r="F141" s="112"/>
      <c r="G141" s="61"/>
      <c r="H141" s="9"/>
      <c r="I141" s="67"/>
      <c r="J141" s="96" t="s">
        <v>244</v>
      </c>
      <c r="K141" s="61"/>
    </row>
    <row r="142" spans="1:15" ht="12.75" customHeight="1" x14ac:dyDescent="0.4">
      <c r="A142" s="3"/>
      <c r="B142" s="113"/>
      <c r="C142" s="61"/>
      <c r="D142" s="9"/>
      <c r="E142" s="9"/>
      <c r="F142" s="80"/>
      <c r="G142" s="61"/>
      <c r="H142" s="9"/>
      <c r="I142" s="25"/>
      <c r="J142" s="108" t="str">
        <f>IF(G138&gt;G139,F138,IF(G139&gt;G138,F139,""))</f>
        <v/>
      </c>
      <c r="K142" s="111"/>
    </row>
    <row r="143" spans="1:15" ht="12.75" customHeight="1" x14ac:dyDescent="0.4">
      <c r="A143" s="3"/>
      <c r="B143" s="76"/>
      <c r="C143" s="61"/>
      <c r="D143" s="9"/>
      <c r="E143" s="9"/>
      <c r="F143" s="61"/>
      <c r="G143" s="61"/>
      <c r="H143" s="9"/>
      <c r="I143" s="67"/>
      <c r="J143" s="109" t="str">
        <f>IF(G146&gt;G147,F146,IF(G147&gt;G146,F147,""))</f>
        <v/>
      </c>
      <c r="K143" s="111"/>
    </row>
    <row r="144" spans="1:15" ht="12.75" customHeight="1" x14ac:dyDescent="0.4">
      <c r="A144" s="3">
        <v>3</v>
      </c>
      <c r="B144" s="106" t="e">
        <f t="shared" ref="B144:B145" si="13">VLOOKUP(A144,Y$67:Z$78,2,FALSE)</f>
        <v>#N/A</v>
      </c>
      <c r="C144" s="111"/>
      <c r="D144" s="25"/>
      <c r="E144" s="9"/>
      <c r="F144" s="9"/>
      <c r="G144" s="61"/>
      <c r="H144" s="9"/>
      <c r="I144" s="67"/>
      <c r="J144" s="61" t="s">
        <v>221</v>
      </c>
      <c r="K144" s="61"/>
    </row>
    <row r="145" spans="1:11" ht="12.75" customHeight="1" x14ac:dyDescent="0.4">
      <c r="A145" s="3">
        <v>6</v>
      </c>
      <c r="B145" s="110" t="e">
        <f t="shared" si="13"/>
        <v>#N/A</v>
      </c>
      <c r="C145" s="111"/>
      <c r="D145" s="9"/>
      <c r="E145" s="67"/>
      <c r="F145" s="9"/>
      <c r="G145" s="61"/>
      <c r="H145" s="9"/>
      <c r="I145" s="67"/>
      <c r="J145" s="9"/>
      <c r="K145" s="61"/>
    </row>
    <row r="146" spans="1:11" ht="12.75" customHeight="1" x14ac:dyDescent="0.4">
      <c r="A146" s="3"/>
      <c r="B146" s="76"/>
      <c r="C146" s="61"/>
      <c r="D146" s="9"/>
      <c r="E146" s="25"/>
      <c r="F146" s="87" t="str">
        <f>IF(C144&gt;C145,B144,IF(C145&gt;C144,B145,""))</f>
        <v/>
      </c>
      <c r="G146" s="111"/>
      <c r="H146" s="25"/>
      <c r="I146" s="67"/>
      <c r="J146" s="61"/>
      <c r="K146" s="61"/>
    </row>
    <row r="147" spans="1:11" ht="12.75" customHeight="1" x14ac:dyDescent="0.4">
      <c r="A147" s="3"/>
      <c r="B147" s="76"/>
      <c r="C147" s="61"/>
      <c r="D147" s="9"/>
      <c r="E147" s="67"/>
      <c r="F147" s="88" t="e">
        <f>IF(C148&gt;C149,B148,IF(C149&gt;C148,B149,""))</f>
        <v>#N/A</v>
      </c>
      <c r="G147" s="111"/>
      <c r="H147" s="9"/>
      <c r="I147" s="9"/>
      <c r="J147" s="9"/>
      <c r="K147" s="61"/>
    </row>
    <row r="148" spans="1:11" ht="12.75" customHeight="1" x14ac:dyDescent="0.4">
      <c r="A148" s="3">
        <v>7</v>
      </c>
      <c r="B148" s="74" t="s">
        <v>219</v>
      </c>
      <c r="C148" s="111">
        <v>0</v>
      </c>
      <c r="D148" s="25"/>
      <c r="E148" s="67"/>
      <c r="F148" s="61" t="s">
        <v>222</v>
      </c>
      <c r="G148" s="61"/>
      <c r="H148" s="9"/>
      <c r="I148" s="9"/>
      <c r="J148" s="9"/>
      <c r="K148" s="61"/>
    </row>
    <row r="149" spans="1:11" ht="12.75" customHeight="1" x14ac:dyDescent="0.4">
      <c r="A149" s="3">
        <v>2</v>
      </c>
      <c r="B149" s="86" t="e">
        <f>VLOOKUP(A149,Y$67:Z$78,2,FALSE)</f>
        <v>#N/A</v>
      </c>
      <c r="C149" s="111">
        <v>1</v>
      </c>
      <c r="D149" s="9"/>
      <c r="E149" s="9"/>
      <c r="F149" s="9"/>
      <c r="G149" s="61"/>
      <c r="H149" s="9"/>
      <c r="I149" s="9"/>
      <c r="J149" s="9"/>
      <c r="K149" s="61"/>
    </row>
    <row r="150" spans="1:11" ht="12.75" customHeight="1" x14ac:dyDescent="0.35"/>
    <row r="151" spans="1:11" ht="12.75" customHeight="1" x14ac:dyDescent="0.35">
      <c r="B151" s="76"/>
    </row>
    <row r="152" spans="1:11" ht="12.75" customHeight="1" x14ac:dyDescent="0.35">
      <c r="B152" s="76"/>
    </row>
    <row r="153" spans="1:11" ht="12.75" customHeight="1" x14ac:dyDescent="0.35">
      <c r="B153" s="76"/>
    </row>
    <row r="154" spans="1:11" ht="12.75" customHeight="1" x14ac:dyDescent="0.35">
      <c r="B154" s="76"/>
    </row>
    <row r="155" spans="1:11" ht="12.75" customHeight="1" x14ac:dyDescent="0.35">
      <c r="B155" s="76"/>
    </row>
    <row r="156" spans="1:11" ht="12.75" customHeight="1" x14ac:dyDescent="0.35">
      <c r="B156" s="76"/>
    </row>
    <row r="157" spans="1:11" ht="12.75" customHeight="1" x14ac:dyDescent="0.35">
      <c r="B157" s="76"/>
    </row>
    <row r="158" spans="1:11" ht="12.75" customHeight="1" x14ac:dyDescent="0.35">
      <c r="B158" s="76"/>
    </row>
    <row r="159" spans="1:11" ht="12.75" customHeight="1" x14ac:dyDescent="0.35">
      <c r="B159" s="76"/>
    </row>
    <row r="160" spans="1:11" ht="12.75" customHeight="1" x14ac:dyDescent="0.35">
      <c r="B160" s="76"/>
    </row>
    <row r="161" spans="2:2" ht="12.75" customHeight="1" x14ac:dyDescent="0.35">
      <c r="B161" s="76"/>
    </row>
    <row r="162" spans="2:2" ht="12.75" customHeight="1" x14ac:dyDescent="0.35">
      <c r="B162" s="76"/>
    </row>
    <row r="163" spans="2:2" ht="12.75" customHeight="1" x14ac:dyDescent="0.35">
      <c r="B163" s="76"/>
    </row>
    <row r="164" spans="2:2" ht="12.75" customHeight="1" x14ac:dyDescent="0.35">
      <c r="B164" s="76"/>
    </row>
    <row r="165" spans="2:2" ht="12.75" customHeight="1" x14ac:dyDescent="0.35">
      <c r="B165" s="76"/>
    </row>
    <row r="166" spans="2:2" ht="12.75" customHeight="1" x14ac:dyDescent="0.35">
      <c r="B166" s="76"/>
    </row>
    <row r="167" spans="2:2" ht="12.75" customHeight="1" x14ac:dyDescent="0.35">
      <c r="B167" s="76"/>
    </row>
    <row r="168" spans="2:2" ht="12.75" customHeight="1" x14ac:dyDescent="0.35">
      <c r="B168" s="76"/>
    </row>
    <row r="169" spans="2:2" ht="12.75" customHeight="1" x14ac:dyDescent="0.35">
      <c r="B169" s="76"/>
    </row>
    <row r="170" spans="2:2" ht="12.75" customHeight="1" x14ac:dyDescent="0.35">
      <c r="B170" s="76"/>
    </row>
    <row r="171" spans="2:2" ht="12.75" customHeight="1" x14ac:dyDescent="0.35">
      <c r="B171" s="76"/>
    </row>
    <row r="172" spans="2:2" ht="12.75" customHeight="1" x14ac:dyDescent="0.35">
      <c r="B172" s="76"/>
    </row>
    <row r="173" spans="2:2" ht="12.75" customHeight="1" x14ac:dyDescent="0.35">
      <c r="B173" s="76"/>
    </row>
    <row r="174" spans="2:2" ht="12.75" customHeight="1" x14ac:dyDescent="0.35">
      <c r="B174" s="76"/>
    </row>
    <row r="175" spans="2:2" ht="12.75" customHeight="1" x14ac:dyDescent="0.35">
      <c r="B175" s="76"/>
    </row>
    <row r="176" spans="2:2" ht="12.75" customHeight="1" x14ac:dyDescent="0.35">
      <c r="B176" s="76"/>
    </row>
    <row r="177" spans="2:2" ht="12.75" customHeight="1" x14ac:dyDescent="0.35">
      <c r="B177" s="76"/>
    </row>
    <row r="178" spans="2:2" ht="12.75" customHeight="1" x14ac:dyDescent="0.35">
      <c r="B178" s="76"/>
    </row>
    <row r="179" spans="2:2" ht="12.75" customHeight="1" x14ac:dyDescent="0.35">
      <c r="B179" s="76"/>
    </row>
    <row r="180" spans="2:2" ht="12.75" customHeight="1" x14ac:dyDescent="0.35">
      <c r="B180" s="76"/>
    </row>
    <row r="181" spans="2:2" ht="12.75" customHeight="1" x14ac:dyDescent="0.35">
      <c r="B181" s="76"/>
    </row>
    <row r="182" spans="2:2" ht="12.75" customHeight="1" x14ac:dyDescent="0.35">
      <c r="B182" s="76"/>
    </row>
    <row r="183" spans="2:2" ht="12.75" customHeight="1" x14ac:dyDescent="0.35">
      <c r="B183" s="76"/>
    </row>
    <row r="184" spans="2:2" ht="12.75" customHeight="1" x14ac:dyDescent="0.35">
      <c r="B184" s="76"/>
    </row>
    <row r="185" spans="2:2" ht="12.75" customHeight="1" x14ac:dyDescent="0.35">
      <c r="B185" s="76"/>
    </row>
    <row r="186" spans="2:2" ht="12.75" customHeight="1" x14ac:dyDescent="0.35">
      <c r="B186" s="76"/>
    </row>
    <row r="187" spans="2:2" ht="12.75" customHeight="1" x14ac:dyDescent="0.35">
      <c r="B187" s="76"/>
    </row>
    <row r="188" spans="2:2" ht="12.75" customHeight="1" x14ac:dyDescent="0.35">
      <c r="B188" s="76"/>
    </row>
    <row r="189" spans="2:2" ht="12.75" customHeight="1" x14ac:dyDescent="0.35">
      <c r="B189" s="76"/>
    </row>
    <row r="190" spans="2:2" ht="12.75" customHeight="1" x14ac:dyDescent="0.35">
      <c r="B190" s="76"/>
    </row>
    <row r="191" spans="2:2" ht="12.75" customHeight="1" x14ac:dyDescent="0.35">
      <c r="B191" s="76"/>
    </row>
    <row r="192" spans="2:2" ht="12.75" customHeight="1" x14ac:dyDescent="0.35">
      <c r="B192" s="76"/>
    </row>
    <row r="193" spans="2:2" ht="12.75" customHeight="1" x14ac:dyDescent="0.35">
      <c r="B193" s="76"/>
    </row>
    <row r="194" spans="2:2" ht="12.75" customHeight="1" x14ac:dyDescent="0.35">
      <c r="B194" s="76"/>
    </row>
    <row r="195" spans="2:2" ht="12.75" customHeight="1" x14ac:dyDescent="0.35">
      <c r="B195" s="76"/>
    </row>
    <row r="196" spans="2:2" ht="12.75" customHeight="1" x14ac:dyDescent="0.35">
      <c r="B196" s="76"/>
    </row>
    <row r="197" spans="2:2" ht="12.75" customHeight="1" x14ac:dyDescent="0.35">
      <c r="B197" s="76"/>
    </row>
    <row r="198" spans="2:2" ht="12.75" customHeight="1" x14ac:dyDescent="0.35">
      <c r="B198" s="76"/>
    </row>
    <row r="199" spans="2:2" ht="12.75" customHeight="1" x14ac:dyDescent="0.35">
      <c r="B199" s="76"/>
    </row>
    <row r="200" spans="2:2" ht="12.75" customHeight="1" x14ac:dyDescent="0.35">
      <c r="B200" s="76"/>
    </row>
    <row r="201" spans="2:2" ht="12.75" customHeight="1" x14ac:dyDescent="0.35">
      <c r="B201" s="76"/>
    </row>
    <row r="202" spans="2:2" ht="12.75" customHeight="1" x14ac:dyDescent="0.35">
      <c r="B202" s="76"/>
    </row>
    <row r="203" spans="2:2" ht="12.75" customHeight="1" x14ac:dyDescent="0.35">
      <c r="B203" s="76"/>
    </row>
    <row r="204" spans="2:2" ht="12.75" customHeight="1" x14ac:dyDescent="0.35">
      <c r="B204" s="76"/>
    </row>
    <row r="205" spans="2:2" ht="12.75" customHeight="1" x14ac:dyDescent="0.35">
      <c r="B205" s="76"/>
    </row>
    <row r="206" spans="2:2" ht="12.75" customHeight="1" x14ac:dyDescent="0.35">
      <c r="B206" s="76"/>
    </row>
    <row r="207" spans="2:2" ht="12.75" customHeight="1" x14ac:dyDescent="0.35">
      <c r="B207" s="76"/>
    </row>
    <row r="208" spans="2:2" ht="12.75" customHeight="1" x14ac:dyDescent="0.35">
      <c r="B208" s="76"/>
    </row>
    <row r="209" spans="2:2" ht="12.75" customHeight="1" x14ac:dyDescent="0.35">
      <c r="B209" s="76"/>
    </row>
    <row r="210" spans="2:2" ht="12.75" customHeight="1" x14ac:dyDescent="0.35">
      <c r="B210" s="76"/>
    </row>
    <row r="211" spans="2:2" ht="12.75" customHeight="1" x14ac:dyDescent="0.35">
      <c r="B211" s="76"/>
    </row>
    <row r="212" spans="2:2" ht="12.75" customHeight="1" x14ac:dyDescent="0.35">
      <c r="B212" s="76"/>
    </row>
    <row r="213" spans="2:2" ht="12.75" customHeight="1" x14ac:dyDescent="0.35">
      <c r="B213" s="76"/>
    </row>
    <row r="214" spans="2:2" ht="12.75" customHeight="1" x14ac:dyDescent="0.35">
      <c r="B214" s="76"/>
    </row>
    <row r="215" spans="2:2" ht="12.75" customHeight="1" x14ac:dyDescent="0.35">
      <c r="B215" s="76"/>
    </row>
    <row r="216" spans="2:2" ht="12.75" customHeight="1" x14ac:dyDescent="0.35">
      <c r="B216" s="76"/>
    </row>
    <row r="217" spans="2:2" ht="12.75" customHeight="1" x14ac:dyDescent="0.35">
      <c r="B217" s="76"/>
    </row>
    <row r="218" spans="2:2" ht="12.75" customHeight="1" x14ac:dyDescent="0.35">
      <c r="B218" s="76"/>
    </row>
    <row r="219" spans="2:2" ht="12.75" customHeight="1" x14ac:dyDescent="0.35">
      <c r="B219" s="76"/>
    </row>
    <row r="220" spans="2:2" ht="12.75" customHeight="1" x14ac:dyDescent="0.35">
      <c r="B220" s="76"/>
    </row>
    <row r="221" spans="2:2" ht="12.75" customHeight="1" x14ac:dyDescent="0.35">
      <c r="B221" s="76"/>
    </row>
    <row r="222" spans="2:2" ht="12.75" customHeight="1" x14ac:dyDescent="0.35">
      <c r="B222" s="76"/>
    </row>
    <row r="223" spans="2:2" ht="12.75" customHeight="1" x14ac:dyDescent="0.35">
      <c r="B223" s="76"/>
    </row>
    <row r="224" spans="2:2" ht="12.75" customHeight="1" x14ac:dyDescent="0.35">
      <c r="B224" s="76"/>
    </row>
    <row r="225" spans="2:2" ht="12.75" customHeight="1" x14ac:dyDescent="0.35">
      <c r="B225" s="76"/>
    </row>
    <row r="226" spans="2:2" ht="12.75" customHeight="1" x14ac:dyDescent="0.35">
      <c r="B226" s="76"/>
    </row>
    <row r="227" spans="2:2" ht="12.75" customHeight="1" x14ac:dyDescent="0.35">
      <c r="B227" s="76"/>
    </row>
    <row r="228" spans="2:2" ht="12.75" customHeight="1" x14ac:dyDescent="0.35">
      <c r="B228" s="76"/>
    </row>
    <row r="229" spans="2:2" ht="12.75" customHeight="1" x14ac:dyDescent="0.35">
      <c r="B229" s="76"/>
    </row>
    <row r="230" spans="2:2" ht="12.75" customHeight="1" x14ac:dyDescent="0.35">
      <c r="B230" s="76"/>
    </row>
    <row r="231" spans="2:2" ht="12.75" customHeight="1" x14ac:dyDescent="0.35">
      <c r="B231" s="76"/>
    </row>
    <row r="232" spans="2:2" ht="12.75" customHeight="1" x14ac:dyDescent="0.35">
      <c r="B232" s="76"/>
    </row>
    <row r="233" spans="2:2" ht="12.75" customHeight="1" x14ac:dyDescent="0.35">
      <c r="B233" s="76"/>
    </row>
    <row r="234" spans="2:2" ht="12.75" customHeight="1" x14ac:dyDescent="0.35">
      <c r="B234" s="76"/>
    </row>
    <row r="235" spans="2:2" ht="12.75" customHeight="1" x14ac:dyDescent="0.35">
      <c r="B235" s="76"/>
    </row>
    <row r="236" spans="2:2" ht="12.75" customHeight="1" x14ac:dyDescent="0.35">
      <c r="B236" s="76"/>
    </row>
    <row r="237" spans="2:2" ht="12.75" customHeight="1" x14ac:dyDescent="0.35">
      <c r="B237" s="76"/>
    </row>
    <row r="238" spans="2:2" ht="12.75" customHeight="1" x14ac:dyDescent="0.35">
      <c r="B238" s="76"/>
    </row>
    <row r="239" spans="2:2" ht="12.75" customHeight="1" x14ac:dyDescent="0.35">
      <c r="B239" s="76"/>
    </row>
    <row r="240" spans="2:2" ht="12.75" customHeight="1" x14ac:dyDescent="0.35">
      <c r="B240" s="76"/>
    </row>
    <row r="241" spans="2:2" ht="12.75" customHeight="1" x14ac:dyDescent="0.35">
      <c r="B241" s="76"/>
    </row>
    <row r="242" spans="2:2" ht="12.75" customHeight="1" x14ac:dyDescent="0.35">
      <c r="B242" s="76"/>
    </row>
    <row r="243" spans="2:2" ht="12.75" customHeight="1" x14ac:dyDescent="0.35">
      <c r="B243" s="76"/>
    </row>
    <row r="244" spans="2:2" ht="12.75" customHeight="1" x14ac:dyDescent="0.35">
      <c r="B244" s="76"/>
    </row>
    <row r="245" spans="2:2" ht="12.75" customHeight="1" x14ac:dyDescent="0.35">
      <c r="B245" s="76"/>
    </row>
    <row r="246" spans="2:2" ht="12.75" customHeight="1" x14ac:dyDescent="0.35">
      <c r="B246" s="76"/>
    </row>
    <row r="247" spans="2:2" ht="12.75" customHeight="1" x14ac:dyDescent="0.35">
      <c r="B247" s="76"/>
    </row>
    <row r="248" spans="2:2" ht="12.75" customHeight="1" x14ac:dyDescent="0.35">
      <c r="B248" s="76"/>
    </row>
    <row r="249" spans="2:2" ht="12.75" customHeight="1" x14ac:dyDescent="0.35">
      <c r="B249" s="76"/>
    </row>
    <row r="250" spans="2:2" ht="12.75" customHeight="1" x14ac:dyDescent="0.35">
      <c r="B250" s="76"/>
    </row>
    <row r="251" spans="2:2" ht="12.75" customHeight="1" x14ac:dyDescent="0.35">
      <c r="B251" s="76"/>
    </row>
    <row r="252" spans="2:2" ht="12.75" customHeight="1" x14ac:dyDescent="0.35">
      <c r="B252" s="76"/>
    </row>
    <row r="253" spans="2:2" ht="12.75" customHeight="1" x14ac:dyDescent="0.35">
      <c r="B253" s="76"/>
    </row>
    <row r="254" spans="2:2" ht="12.75" customHeight="1" x14ac:dyDescent="0.35">
      <c r="B254" s="76"/>
    </row>
    <row r="255" spans="2:2" ht="12.75" customHeight="1" x14ac:dyDescent="0.35">
      <c r="B255" s="76"/>
    </row>
    <row r="256" spans="2:2" ht="12.75" customHeight="1" x14ac:dyDescent="0.35">
      <c r="B256" s="76"/>
    </row>
    <row r="257" spans="2:2" ht="12.75" customHeight="1" x14ac:dyDescent="0.35">
      <c r="B257" s="76"/>
    </row>
    <row r="258" spans="2:2" ht="12.75" customHeight="1" x14ac:dyDescent="0.35">
      <c r="B258" s="76"/>
    </row>
    <row r="259" spans="2:2" ht="12.75" customHeight="1" x14ac:dyDescent="0.35">
      <c r="B259" s="76"/>
    </row>
    <row r="260" spans="2:2" ht="12.75" customHeight="1" x14ac:dyDescent="0.35">
      <c r="B260" s="76"/>
    </row>
    <row r="261" spans="2:2" ht="12.75" customHeight="1" x14ac:dyDescent="0.35">
      <c r="B261" s="76"/>
    </row>
    <row r="262" spans="2:2" ht="12.75" customHeight="1" x14ac:dyDescent="0.35">
      <c r="B262" s="76"/>
    </row>
    <row r="263" spans="2:2" ht="12.75" customHeight="1" x14ac:dyDescent="0.35">
      <c r="B263" s="76"/>
    </row>
    <row r="264" spans="2:2" ht="12.75" customHeight="1" x14ac:dyDescent="0.35">
      <c r="B264" s="76"/>
    </row>
    <row r="265" spans="2:2" ht="12.75" customHeight="1" x14ac:dyDescent="0.35">
      <c r="B265" s="76"/>
    </row>
    <row r="266" spans="2:2" ht="12.75" customHeight="1" x14ac:dyDescent="0.35">
      <c r="B266" s="76"/>
    </row>
    <row r="267" spans="2:2" ht="12.75" customHeight="1" x14ac:dyDescent="0.35">
      <c r="B267" s="76"/>
    </row>
    <row r="268" spans="2:2" ht="12.75" customHeight="1" x14ac:dyDescent="0.35">
      <c r="B268" s="76"/>
    </row>
    <row r="269" spans="2:2" ht="12.75" customHeight="1" x14ac:dyDescent="0.35">
      <c r="B269" s="76"/>
    </row>
    <row r="270" spans="2:2" ht="12.75" customHeight="1" x14ac:dyDescent="0.35">
      <c r="B270" s="76"/>
    </row>
    <row r="271" spans="2:2" ht="12.75" customHeight="1" x14ac:dyDescent="0.35">
      <c r="B271" s="76"/>
    </row>
    <row r="272" spans="2:2" ht="12.75" customHeight="1" x14ac:dyDescent="0.35">
      <c r="B272" s="76"/>
    </row>
    <row r="273" spans="2:2" ht="12.75" customHeight="1" x14ac:dyDescent="0.35">
      <c r="B273" s="76"/>
    </row>
    <row r="274" spans="2:2" ht="12.75" customHeight="1" x14ac:dyDescent="0.35">
      <c r="B274" s="76"/>
    </row>
    <row r="275" spans="2:2" ht="12.75" customHeight="1" x14ac:dyDescent="0.35">
      <c r="B275" s="76"/>
    </row>
    <row r="276" spans="2:2" ht="12.75" customHeight="1" x14ac:dyDescent="0.35">
      <c r="B276" s="76"/>
    </row>
    <row r="277" spans="2:2" ht="12.75" customHeight="1" x14ac:dyDescent="0.35">
      <c r="B277" s="76"/>
    </row>
    <row r="278" spans="2:2" ht="12.75" customHeight="1" x14ac:dyDescent="0.35">
      <c r="B278" s="76"/>
    </row>
    <row r="279" spans="2:2" ht="12.75" customHeight="1" x14ac:dyDescent="0.35">
      <c r="B279" s="76"/>
    </row>
    <row r="280" spans="2:2" ht="12.75" customHeight="1" x14ac:dyDescent="0.35">
      <c r="B280" s="76"/>
    </row>
    <row r="281" spans="2:2" ht="12.75" customHeight="1" x14ac:dyDescent="0.35">
      <c r="B281" s="76"/>
    </row>
    <row r="282" spans="2:2" ht="12.75" customHeight="1" x14ac:dyDescent="0.35">
      <c r="B282" s="76"/>
    </row>
    <row r="283" spans="2:2" ht="12.75" customHeight="1" x14ac:dyDescent="0.35">
      <c r="B283" s="76"/>
    </row>
    <row r="284" spans="2:2" ht="12.75" customHeight="1" x14ac:dyDescent="0.35">
      <c r="B284" s="76"/>
    </row>
    <row r="285" spans="2:2" ht="12.75" customHeight="1" x14ac:dyDescent="0.35">
      <c r="B285" s="76"/>
    </row>
    <row r="286" spans="2:2" ht="12.75" customHeight="1" x14ac:dyDescent="0.35">
      <c r="B286" s="76"/>
    </row>
    <row r="287" spans="2:2" ht="12.75" customHeight="1" x14ac:dyDescent="0.35">
      <c r="B287" s="76"/>
    </row>
    <row r="288" spans="2:2" ht="12.75" customHeight="1" x14ac:dyDescent="0.35">
      <c r="B288" s="76"/>
    </row>
    <row r="289" spans="2:2" ht="12.75" customHeight="1" x14ac:dyDescent="0.35">
      <c r="B289" s="76"/>
    </row>
    <row r="290" spans="2:2" ht="12.75" customHeight="1" x14ac:dyDescent="0.35">
      <c r="B290" s="76"/>
    </row>
    <row r="291" spans="2:2" ht="12.75" customHeight="1" x14ac:dyDescent="0.35">
      <c r="B291" s="76"/>
    </row>
    <row r="292" spans="2:2" ht="12.75" customHeight="1" x14ac:dyDescent="0.35">
      <c r="B292" s="76"/>
    </row>
    <row r="293" spans="2:2" ht="12.75" customHeight="1" x14ac:dyDescent="0.35">
      <c r="B293" s="76"/>
    </row>
    <row r="294" spans="2:2" ht="12.75" customHeight="1" x14ac:dyDescent="0.35">
      <c r="B294" s="76"/>
    </row>
    <row r="295" spans="2:2" ht="12.75" customHeight="1" x14ac:dyDescent="0.35">
      <c r="B295" s="76"/>
    </row>
    <row r="296" spans="2:2" ht="12.75" customHeight="1" x14ac:dyDescent="0.35">
      <c r="B296" s="76"/>
    </row>
    <row r="297" spans="2:2" ht="12.75" customHeight="1" x14ac:dyDescent="0.35">
      <c r="B297" s="76"/>
    </row>
    <row r="298" spans="2:2" ht="12.75" customHeight="1" x14ac:dyDescent="0.35">
      <c r="B298" s="76"/>
    </row>
    <row r="299" spans="2:2" ht="12.75" customHeight="1" x14ac:dyDescent="0.35">
      <c r="B299" s="76"/>
    </row>
    <row r="300" spans="2:2" ht="12.75" customHeight="1" x14ac:dyDescent="0.35">
      <c r="B300" s="76"/>
    </row>
    <row r="301" spans="2:2" ht="12.75" customHeight="1" x14ac:dyDescent="0.35">
      <c r="B301" s="76"/>
    </row>
    <row r="302" spans="2:2" ht="12.75" customHeight="1" x14ac:dyDescent="0.35">
      <c r="B302" s="76"/>
    </row>
    <row r="303" spans="2:2" ht="12.75" customHeight="1" x14ac:dyDescent="0.35">
      <c r="B303" s="76"/>
    </row>
    <row r="304" spans="2:2" ht="12.75" customHeight="1" x14ac:dyDescent="0.35">
      <c r="B304" s="76"/>
    </row>
    <row r="305" spans="2:2" ht="12.75" customHeight="1" x14ac:dyDescent="0.35">
      <c r="B305" s="76"/>
    </row>
    <row r="306" spans="2:2" ht="12.75" customHeight="1" x14ac:dyDescent="0.35">
      <c r="B306" s="76"/>
    </row>
    <row r="307" spans="2:2" ht="12.75" customHeight="1" x14ac:dyDescent="0.35">
      <c r="B307" s="76"/>
    </row>
    <row r="308" spans="2:2" ht="12.75" customHeight="1" x14ac:dyDescent="0.35">
      <c r="B308" s="76"/>
    </row>
    <row r="309" spans="2:2" ht="12.75" customHeight="1" x14ac:dyDescent="0.35">
      <c r="B309" s="76"/>
    </row>
    <row r="310" spans="2:2" ht="12.75" customHeight="1" x14ac:dyDescent="0.35">
      <c r="B310" s="76"/>
    </row>
    <row r="311" spans="2:2" ht="12.75" customHeight="1" x14ac:dyDescent="0.35">
      <c r="B311" s="76"/>
    </row>
    <row r="312" spans="2:2" ht="12.75" customHeight="1" x14ac:dyDescent="0.35">
      <c r="B312" s="76"/>
    </row>
    <row r="313" spans="2:2" ht="12.75" customHeight="1" x14ac:dyDescent="0.35">
      <c r="B313" s="76"/>
    </row>
    <row r="314" spans="2:2" ht="12.75" customHeight="1" x14ac:dyDescent="0.35">
      <c r="B314" s="76"/>
    </row>
    <row r="315" spans="2:2" ht="12.75" customHeight="1" x14ac:dyDescent="0.35">
      <c r="B315" s="76"/>
    </row>
    <row r="316" spans="2:2" ht="12.75" customHeight="1" x14ac:dyDescent="0.35">
      <c r="B316" s="76"/>
    </row>
    <row r="317" spans="2:2" ht="12.75" customHeight="1" x14ac:dyDescent="0.35">
      <c r="B317" s="76"/>
    </row>
    <row r="318" spans="2:2" ht="12.75" customHeight="1" x14ac:dyDescent="0.35">
      <c r="B318" s="76"/>
    </row>
    <row r="319" spans="2:2" ht="12.75" customHeight="1" x14ac:dyDescent="0.35">
      <c r="B319" s="76"/>
    </row>
    <row r="320" spans="2:2" ht="12.75" customHeight="1" x14ac:dyDescent="0.35">
      <c r="B320" s="76"/>
    </row>
    <row r="321" spans="2:2" ht="12.75" customHeight="1" x14ac:dyDescent="0.35">
      <c r="B321" s="76"/>
    </row>
    <row r="322" spans="2:2" ht="12.75" customHeight="1" x14ac:dyDescent="0.35">
      <c r="B322" s="76"/>
    </row>
    <row r="323" spans="2:2" ht="12.75" customHeight="1" x14ac:dyDescent="0.35">
      <c r="B323" s="76"/>
    </row>
    <row r="324" spans="2:2" ht="12.75" customHeight="1" x14ac:dyDescent="0.35">
      <c r="B324" s="76"/>
    </row>
    <row r="325" spans="2:2" ht="12.75" customHeight="1" x14ac:dyDescent="0.35">
      <c r="B325" s="76"/>
    </row>
    <row r="326" spans="2:2" ht="12.75" customHeight="1" x14ac:dyDescent="0.35">
      <c r="B326" s="76"/>
    </row>
    <row r="327" spans="2:2" ht="12.75" customHeight="1" x14ac:dyDescent="0.35">
      <c r="B327" s="76"/>
    </row>
    <row r="328" spans="2:2" ht="12.75" customHeight="1" x14ac:dyDescent="0.35">
      <c r="B328" s="76"/>
    </row>
    <row r="329" spans="2:2" ht="12.75" customHeight="1" x14ac:dyDescent="0.35">
      <c r="B329" s="76"/>
    </row>
    <row r="330" spans="2:2" ht="12.75" customHeight="1" x14ac:dyDescent="0.35">
      <c r="B330" s="76"/>
    </row>
    <row r="331" spans="2:2" ht="12.75" customHeight="1" x14ac:dyDescent="0.35">
      <c r="B331" s="76"/>
    </row>
    <row r="332" spans="2:2" ht="12.75" customHeight="1" x14ac:dyDescent="0.35">
      <c r="B332" s="76"/>
    </row>
    <row r="333" spans="2:2" ht="12.75" customHeight="1" x14ac:dyDescent="0.35">
      <c r="B333" s="76"/>
    </row>
    <row r="334" spans="2:2" ht="12.75" customHeight="1" x14ac:dyDescent="0.35">
      <c r="B334" s="76"/>
    </row>
    <row r="335" spans="2:2" ht="12.75" customHeight="1" x14ac:dyDescent="0.35">
      <c r="B335" s="76"/>
    </row>
    <row r="336" spans="2:2" ht="12.75" customHeight="1" x14ac:dyDescent="0.35">
      <c r="B336" s="76"/>
    </row>
    <row r="337" spans="2:2" ht="12.75" customHeight="1" x14ac:dyDescent="0.35">
      <c r="B337" s="76"/>
    </row>
    <row r="338" spans="2:2" ht="12.75" customHeight="1" x14ac:dyDescent="0.35">
      <c r="B338" s="76"/>
    </row>
    <row r="339" spans="2:2" ht="12.75" customHeight="1" x14ac:dyDescent="0.35">
      <c r="B339" s="76"/>
    </row>
    <row r="340" spans="2:2" ht="12.75" customHeight="1" x14ac:dyDescent="0.35">
      <c r="B340" s="76"/>
    </row>
    <row r="341" spans="2:2" ht="12.75" customHeight="1" x14ac:dyDescent="0.35">
      <c r="B341" s="76"/>
    </row>
    <row r="342" spans="2:2" ht="12.75" customHeight="1" x14ac:dyDescent="0.35">
      <c r="B342" s="76"/>
    </row>
    <row r="343" spans="2:2" ht="12.75" customHeight="1" x14ac:dyDescent="0.35">
      <c r="B343" s="76"/>
    </row>
    <row r="344" spans="2:2" ht="12.75" customHeight="1" x14ac:dyDescent="0.35">
      <c r="B344" s="76"/>
    </row>
    <row r="345" spans="2:2" ht="12.75" customHeight="1" x14ac:dyDescent="0.35">
      <c r="B345" s="76"/>
    </row>
    <row r="346" spans="2:2" ht="12.75" customHeight="1" x14ac:dyDescent="0.35">
      <c r="B346" s="76"/>
    </row>
    <row r="347" spans="2:2" ht="12.75" customHeight="1" x14ac:dyDescent="0.35">
      <c r="B347" s="76"/>
    </row>
    <row r="348" spans="2:2" ht="12.75" customHeight="1" x14ac:dyDescent="0.35">
      <c r="B348" s="76"/>
    </row>
    <row r="349" spans="2:2" ht="12.75" customHeight="1" x14ac:dyDescent="0.35">
      <c r="B349" s="76"/>
    </row>
    <row r="350" spans="2:2" ht="12.75" customHeight="1" x14ac:dyDescent="0.35">
      <c r="B350" s="76"/>
    </row>
    <row r="351" spans="2:2" ht="12.75" customHeight="1" x14ac:dyDescent="0.35">
      <c r="B351" s="76"/>
    </row>
    <row r="352" spans="2:2" ht="12.75" customHeight="1" x14ac:dyDescent="0.35">
      <c r="B352" s="76"/>
    </row>
    <row r="353" spans="2:2" ht="12.75" customHeight="1" x14ac:dyDescent="0.35">
      <c r="B353" s="76"/>
    </row>
    <row r="354" spans="2:2" ht="12.75" customHeight="1" x14ac:dyDescent="0.35">
      <c r="B354" s="76"/>
    </row>
    <row r="355" spans="2:2" ht="12.75" customHeight="1" x14ac:dyDescent="0.35">
      <c r="B355" s="76"/>
    </row>
    <row r="356" spans="2:2" ht="12.75" customHeight="1" x14ac:dyDescent="0.35">
      <c r="B356" s="76"/>
    </row>
    <row r="357" spans="2:2" ht="12.75" customHeight="1" x14ac:dyDescent="0.35">
      <c r="B357" s="76"/>
    </row>
    <row r="358" spans="2:2" ht="12.75" customHeight="1" x14ac:dyDescent="0.35">
      <c r="B358" s="76"/>
    </row>
    <row r="359" spans="2:2" ht="12.75" customHeight="1" x14ac:dyDescent="0.35">
      <c r="B359" s="76"/>
    </row>
    <row r="360" spans="2:2" ht="12.75" customHeight="1" x14ac:dyDescent="0.35">
      <c r="B360" s="76"/>
    </row>
    <row r="361" spans="2:2" ht="12.75" customHeight="1" x14ac:dyDescent="0.35">
      <c r="B361" s="76"/>
    </row>
    <row r="362" spans="2:2" ht="12.75" customHeight="1" x14ac:dyDescent="0.35">
      <c r="B362" s="76"/>
    </row>
    <row r="363" spans="2:2" ht="12.75" customHeight="1" x14ac:dyDescent="0.35">
      <c r="B363" s="76"/>
    </row>
    <row r="364" spans="2:2" ht="12.75" customHeight="1" x14ac:dyDescent="0.35">
      <c r="B364" s="76"/>
    </row>
    <row r="365" spans="2:2" ht="12.75" customHeight="1" x14ac:dyDescent="0.35">
      <c r="B365" s="76"/>
    </row>
    <row r="366" spans="2:2" ht="12.75" customHeight="1" x14ac:dyDescent="0.35">
      <c r="B366" s="76"/>
    </row>
    <row r="367" spans="2:2" ht="12.75" customHeight="1" x14ac:dyDescent="0.35">
      <c r="B367" s="76"/>
    </row>
    <row r="368" spans="2:2" ht="12.75" customHeight="1" x14ac:dyDescent="0.35">
      <c r="B368" s="76"/>
    </row>
    <row r="369" spans="2:2" ht="12.75" customHeight="1" x14ac:dyDescent="0.35">
      <c r="B369" s="76"/>
    </row>
    <row r="370" spans="2:2" ht="12.75" customHeight="1" x14ac:dyDescent="0.35">
      <c r="B370" s="76"/>
    </row>
    <row r="371" spans="2:2" ht="12.75" customHeight="1" x14ac:dyDescent="0.35">
      <c r="B371" s="76"/>
    </row>
    <row r="372" spans="2:2" ht="12.75" customHeight="1" x14ac:dyDescent="0.35">
      <c r="B372" s="76"/>
    </row>
    <row r="373" spans="2:2" ht="12.75" customHeight="1" x14ac:dyDescent="0.35">
      <c r="B373" s="76"/>
    </row>
    <row r="374" spans="2:2" ht="12.75" customHeight="1" x14ac:dyDescent="0.35">
      <c r="B374" s="76"/>
    </row>
    <row r="375" spans="2:2" ht="12.75" customHeight="1" x14ac:dyDescent="0.35">
      <c r="B375" s="76"/>
    </row>
    <row r="376" spans="2:2" ht="12.75" customHeight="1" x14ac:dyDescent="0.35">
      <c r="B376" s="76"/>
    </row>
    <row r="377" spans="2:2" ht="12.75" customHeight="1" x14ac:dyDescent="0.35">
      <c r="B377" s="76"/>
    </row>
    <row r="378" spans="2:2" ht="12.75" customHeight="1" x14ac:dyDescent="0.35">
      <c r="B378" s="76"/>
    </row>
    <row r="379" spans="2:2" ht="12.75" customHeight="1" x14ac:dyDescent="0.35">
      <c r="B379" s="76"/>
    </row>
    <row r="380" spans="2:2" ht="12.75" customHeight="1" x14ac:dyDescent="0.35">
      <c r="B380" s="76"/>
    </row>
    <row r="381" spans="2:2" ht="12.75" customHeight="1" x14ac:dyDescent="0.35">
      <c r="B381" s="76"/>
    </row>
    <row r="382" spans="2:2" ht="12.75" customHeight="1" x14ac:dyDescent="0.35">
      <c r="B382" s="76"/>
    </row>
    <row r="383" spans="2:2" ht="12.75" customHeight="1" x14ac:dyDescent="0.35">
      <c r="B383" s="76"/>
    </row>
    <row r="384" spans="2:2" ht="12.75" customHeight="1" x14ac:dyDescent="0.35">
      <c r="B384" s="76"/>
    </row>
    <row r="385" spans="2:2" ht="12.75" customHeight="1" x14ac:dyDescent="0.35">
      <c r="B385" s="76"/>
    </row>
    <row r="386" spans="2:2" ht="12.75" customHeight="1" x14ac:dyDescent="0.35">
      <c r="B386" s="76"/>
    </row>
    <row r="387" spans="2:2" ht="12.75" customHeight="1" x14ac:dyDescent="0.35">
      <c r="B387" s="76"/>
    </row>
    <row r="388" spans="2:2" ht="12.75" customHeight="1" x14ac:dyDescent="0.35">
      <c r="B388" s="76"/>
    </row>
    <row r="389" spans="2:2" ht="12.75" customHeight="1" x14ac:dyDescent="0.35">
      <c r="B389" s="76"/>
    </row>
    <row r="390" spans="2:2" ht="12.75" customHeight="1" x14ac:dyDescent="0.35">
      <c r="B390" s="76"/>
    </row>
    <row r="391" spans="2:2" ht="12.75" customHeight="1" x14ac:dyDescent="0.35">
      <c r="B391" s="76"/>
    </row>
    <row r="392" spans="2:2" ht="12.75" customHeight="1" x14ac:dyDescent="0.35">
      <c r="B392" s="76"/>
    </row>
    <row r="393" spans="2:2" ht="12.75" customHeight="1" x14ac:dyDescent="0.35">
      <c r="B393" s="76"/>
    </row>
    <row r="394" spans="2:2" ht="12.75" customHeight="1" x14ac:dyDescent="0.35">
      <c r="B394" s="76"/>
    </row>
    <row r="395" spans="2:2" ht="12.75" customHeight="1" x14ac:dyDescent="0.35">
      <c r="B395" s="76"/>
    </row>
    <row r="396" spans="2:2" ht="12.75" customHeight="1" x14ac:dyDescent="0.35">
      <c r="B396" s="76"/>
    </row>
    <row r="397" spans="2:2" ht="12.75" customHeight="1" x14ac:dyDescent="0.35">
      <c r="B397" s="76"/>
    </row>
    <row r="398" spans="2:2" ht="12.75" customHeight="1" x14ac:dyDescent="0.35">
      <c r="B398" s="76"/>
    </row>
    <row r="399" spans="2:2" ht="12.75" customHeight="1" x14ac:dyDescent="0.35">
      <c r="B399" s="76"/>
    </row>
    <row r="400" spans="2:2" ht="12.75" customHeight="1" x14ac:dyDescent="0.35">
      <c r="B400" s="76"/>
    </row>
    <row r="401" spans="2:2" ht="12.75" customHeight="1" x14ac:dyDescent="0.35">
      <c r="B401" s="76"/>
    </row>
    <row r="402" spans="2:2" ht="12.75" customHeight="1" x14ac:dyDescent="0.35">
      <c r="B402" s="76"/>
    </row>
    <row r="403" spans="2:2" ht="12.75" customHeight="1" x14ac:dyDescent="0.35">
      <c r="B403" s="76"/>
    </row>
    <row r="404" spans="2:2" ht="12.75" customHeight="1" x14ac:dyDescent="0.35">
      <c r="B404" s="76"/>
    </row>
    <row r="405" spans="2:2" ht="12.75" customHeight="1" x14ac:dyDescent="0.35">
      <c r="B405" s="76"/>
    </row>
    <row r="406" spans="2:2" ht="12.75" customHeight="1" x14ac:dyDescent="0.35">
      <c r="B406" s="76"/>
    </row>
    <row r="407" spans="2:2" ht="12.75" customHeight="1" x14ac:dyDescent="0.35">
      <c r="B407" s="76"/>
    </row>
    <row r="408" spans="2:2" ht="12.75" customHeight="1" x14ac:dyDescent="0.35">
      <c r="B408" s="76"/>
    </row>
    <row r="409" spans="2:2" ht="12.75" customHeight="1" x14ac:dyDescent="0.35">
      <c r="B409" s="76"/>
    </row>
    <row r="410" spans="2:2" ht="12.75" customHeight="1" x14ac:dyDescent="0.35">
      <c r="B410" s="76"/>
    </row>
    <row r="411" spans="2:2" ht="12.75" customHeight="1" x14ac:dyDescent="0.35">
      <c r="B411" s="76"/>
    </row>
    <row r="412" spans="2:2" ht="12.75" customHeight="1" x14ac:dyDescent="0.35">
      <c r="B412" s="76"/>
    </row>
    <row r="413" spans="2:2" ht="12.75" customHeight="1" x14ac:dyDescent="0.35">
      <c r="B413" s="76"/>
    </row>
    <row r="414" spans="2:2" ht="12.75" customHeight="1" x14ac:dyDescent="0.35">
      <c r="B414" s="76"/>
    </row>
    <row r="415" spans="2:2" ht="12.75" customHeight="1" x14ac:dyDescent="0.35">
      <c r="B415" s="76"/>
    </row>
    <row r="416" spans="2:2" ht="12.75" customHeight="1" x14ac:dyDescent="0.35">
      <c r="B416" s="76"/>
    </row>
    <row r="417" spans="2:2" ht="12.75" customHeight="1" x14ac:dyDescent="0.35">
      <c r="B417" s="76"/>
    </row>
    <row r="418" spans="2:2" ht="12.75" customHeight="1" x14ac:dyDescent="0.35">
      <c r="B418" s="76"/>
    </row>
    <row r="419" spans="2:2" ht="12.75" customHeight="1" x14ac:dyDescent="0.35">
      <c r="B419" s="76"/>
    </row>
    <row r="420" spans="2:2" ht="12.75" customHeight="1" x14ac:dyDescent="0.35">
      <c r="B420" s="76"/>
    </row>
    <row r="421" spans="2:2" ht="12.75" customHeight="1" x14ac:dyDescent="0.35">
      <c r="B421" s="76"/>
    </row>
    <row r="422" spans="2:2" ht="12.75" customHeight="1" x14ac:dyDescent="0.35">
      <c r="B422" s="76"/>
    </row>
    <row r="423" spans="2:2" ht="12.75" customHeight="1" x14ac:dyDescent="0.35">
      <c r="B423" s="76"/>
    </row>
    <row r="424" spans="2:2" ht="12.75" customHeight="1" x14ac:dyDescent="0.35">
      <c r="B424" s="76"/>
    </row>
    <row r="425" spans="2:2" ht="12.75" customHeight="1" x14ac:dyDescent="0.35">
      <c r="B425" s="76"/>
    </row>
    <row r="426" spans="2:2" ht="12.75" customHeight="1" x14ac:dyDescent="0.35">
      <c r="B426" s="76"/>
    </row>
    <row r="427" spans="2:2" ht="12.75" customHeight="1" x14ac:dyDescent="0.35">
      <c r="B427" s="76"/>
    </row>
    <row r="428" spans="2:2" ht="12.75" customHeight="1" x14ac:dyDescent="0.35">
      <c r="B428" s="76"/>
    </row>
    <row r="429" spans="2:2" ht="12.75" customHeight="1" x14ac:dyDescent="0.35">
      <c r="B429" s="76"/>
    </row>
    <row r="430" spans="2:2" ht="12.75" customHeight="1" x14ac:dyDescent="0.35">
      <c r="B430" s="76"/>
    </row>
    <row r="431" spans="2:2" ht="12.75" customHeight="1" x14ac:dyDescent="0.35">
      <c r="B431" s="76"/>
    </row>
    <row r="432" spans="2:2" ht="12.75" customHeight="1" x14ac:dyDescent="0.35">
      <c r="B432" s="76"/>
    </row>
    <row r="433" spans="2:2" ht="12.75" customHeight="1" x14ac:dyDescent="0.35">
      <c r="B433" s="76"/>
    </row>
    <row r="434" spans="2:2" ht="12.75" customHeight="1" x14ac:dyDescent="0.35">
      <c r="B434" s="76"/>
    </row>
    <row r="435" spans="2:2" ht="12.75" customHeight="1" x14ac:dyDescent="0.35">
      <c r="B435" s="76"/>
    </row>
    <row r="436" spans="2:2" ht="12.75" customHeight="1" x14ac:dyDescent="0.35">
      <c r="B436" s="76"/>
    </row>
    <row r="437" spans="2:2" ht="12.75" customHeight="1" x14ac:dyDescent="0.35">
      <c r="B437" s="76"/>
    </row>
    <row r="438" spans="2:2" ht="12.75" customHeight="1" x14ac:dyDescent="0.35">
      <c r="B438" s="76"/>
    </row>
    <row r="439" spans="2:2" ht="12.75" customHeight="1" x14ac:dyDescent="0.35">
      <c r="B439" s="76"/>
    </row>
    <row r="440" spans="2:2" ht="12.75" customHeight="1" x14ac:dyDescent="0.35">
      <c r="B440" s="76"/>
    </row>
    <row r="441" spans="2:2" ht="12.75" customHeight="1" x14ac:dyDescent="0.35">
      <c r="B441" s="76"/>
    </row>
    <row r="442" spans="2:2" ht="12.75" customHeight="1" x14ac:dyDescent="0.35">
      <c r="B442" s="76"/>
    </row>
    <row r="443" spans="2:2" ht="12.75" customHeight="1" x14ac:dyDescent="0.35">
      <c r="B443" s="76"/>
    </row>
    <row r="444" spans="2:2" ht="12.75" customHeight="1" x14ac:dyDescent="0.35">
      <c r="B444" s="76"/>
    </row>
    <row r="445" spans="2:2" ht="12.75" customHeight="1" x14ac:dyDescent="0.35">
      <c r="B445" s="76"/>
    </row>
    <row r="446" spans="2:2" ht="12.75" customHeight="1" x14ac:dyDescent="0.35">
      <c r="B446" s="76"/>
    </row>
    <row r="447" spans="2:2" ht="12.75" customHeight="1" x14ac:dyDescent="0.35">
      <c r="B447" s="76"/>
    </row>
    <row r="448" spans="2:2" ht="12.75" customHeight="1" x14ac:dyDescent="0.35">
      <c r="B448" s="76"/>
    </row>
    <row r="449" spans="2:2" ht="12.75" customHeight="1" x14ac:dyDescent="0.35">
      <c r="B449" s="76"/>
    </row>
    <row r="450" spans="2:2" ht="12.75" customHeight="1" x14ac:dyDescent="0.35">
      <c r="B450" s="76"/>
    </row>
    <row r="451" spans="2:2" ht="12.75" customHeight="1" x14ac:dyDescent="0.35">
      <c r="B451" s="76"/>
    </row>
    <row r="452" spans="2:2" ht="12.75" customHeight="1" x14ac:dyDescent="0.35">
      <c r="B452" s="76"/>
    </row>
    <row r="453" spans="2:2" ht="12.75" customHeight="1" x14ac:dyDescent="0.35">
      <c r="B453" s="76"/>
    </row>
    <row r="454" spans="2:2" ht="12.75" customHeight="1" x14ac:dyDescent="0.35">
      <c r="B454" s="76"/>
    </row>
    <row r="455" spans="2:2" ht="12.75" customHeight="1" x14ac:dyDescent="0.35">
      <c r="B455" s="76"/>
    </row>
    <row r="456" spans="2:2" ht="12.75" customHeight="1" x14ac:dyDescent="0.35">
      <c r="B456" s="76"/>
    </row>
    <row r="457" spans="2:2" ht="12.75" customHeight="1" x14ac:dyDescent="0.35">
      <c r="B457" s="76"/>
    </row>
    <row r="458" spans="2:2" ht="12.75" customHeight="1" x14ac:dyDescent="0.35">
      <c r="B458" s="76"/>
    </row>
    <row r="459" spans="2:2" ht="12.75" customHeight="1" x14ac:dyDescent="0.35">
      <c r="B459" s="76"/>
    </row>
    <row r="460" spans="2:2" ht="12.75" customHeight="1" x14ac:dyDescent="0.35">
      <c r="B460" s="76"/>
    </row>
    <row r="461" spans="2:2" ht="12.75" customHeight="1" x14ac:dyDescent="0.35">
      <c r="B461" s="76"/>
    </row>
    <row r="462" spans="2:2" ht="12.75" customHeight="1" x14ac:dyDescent="0.35">
      <c r="B462" s="76"/>
    </row>
    <row r="463" spans="2:2" ht="12.75" customHeight="1" x14ac:dyDescent="0.35">
      <c r="B463" s="76"/>
    </row>
    <row r="464" spans="2:2" ht="12.75" customHeight="1" x14ac:dyDescent="0.35">
      <c r="B464" s="76"/>
    </row>
    <row r="465" spans="2:2" ht="12.75" customHeight="1" x14ac:dyDescent="0.35">
      <c r="B465" s="76"/>
    </row>
    <row r="466" spans="2:2" ht="12.75" customHeight="1" x14ac:dyDescent="0.35">
      <c r="B466" s="76"/>
    </row>
    <row r="467" spans="2:2" ht="12.75" customHeight="1" x14ac:dyDescent="0.35">
      <c r="B467" s="76"/>
    </row>
    <row r="468" spans="2:2" ht="12.75" customHeight="1" x14ac:dyDescent="0.35">
      <c r="B468" s="76"/>
    </row>
    <row r="469" spans="2:2" ht="12.75" customHeight="1" x14ac:dyDescent="0.35">
      <c r="B469" s="76"/>
    </row>
    <row r="470" spans="2:2" ht="12.75" customHeight="1" x14ac:dyDescent="0.35">
      <c r="B470" s="76"/>
    </row>
    <row r="471" spans="2:2" ht="12.75" customHeight="1" x14ac:dyDescent="0.35">
      <c r="B471" s="76"/>
    </row>
    <row r="472" spans="2:2" ht="12.75" customHeight="1" x14ac:dyDescent="0.35">
      <c r="B472" s="76"/>
    </row>
    <row r="473" spans="2:2" ht="12.75" customHeight="1" x14ac:dyDescent="0.35">
      <c r="B473" s="76"/>
    </row>
    <row r="474" spans="2:2" ht="12.75" customHeight="1" x14ac:dyDescent="0.35">
      <c r="B474" s="76"/>
    </row>
    <row r="475" spans="2:2" ht="12.75" customHeight="1" x14ac:dyDescent="0.35">
      <c r="B475" s="76"/>
    </row>
    <row r="476" spans="2:2" ht="12.75" customHeight="1" x14ac:dyDescent="0.35">
      <c r="B476" s="76"/>
    </row>
    <row r="477" spans="2:2" ht="12.75" customHeight="1" x14ac:dyDescent="0.35">
      <c r="B477" s="76"/>
    </row>
    <row r="478" spans="2:2" ht="12.75" customHeight="1" x14ac:dyDescent="0.35">
      <c r="B478" s="76"/>
    </row>
    <row r="479" spans="2:2" ht="12.75" customHeight="1" x14ac:dyDescent="0.35">
      <c r="B479" s="76"/>
    </row>
    <row r="480" spans="2:2" ht="12.75" customHeight="1" x14ac:dyDescent="0.35">
      <c r="B480" s="76"/>
    </row>
    <row r="481" spans="2:2" ht="12.75" customHeight="1" x14ac:dyDescent="0.35">
      <c r="B481" s="76"/>
    </row>
    <row r="482" spans="2:2" ht="12.75" customHeight="1" x14ac:dyDescent="0.35">
      <c r="B482" s="76"/>
    </row>
    <row r="483" spans="2:2" ht="12.75" customHeight="1" x14ac:dyDescent="0.35">
      <c r="B483" s="76"/>
    </row>
    <row r="484" spans="2:2" ht="12.75" customHeight="1" x14ac:dyDescent="0.35">
      <c r="B484" s="76"/>
    </row>
    <row r="485" spans="2:2" ht="12.75" customHeight="1" x14ac:dyDescent="0.35">
      <c r="B485" s="76"/>
    </row>
    <row r="486" spans="2:2" ht="12.75" customHeight="1" x14ac:dyDescent="0.35">
      <c r="B486" s="76"/>
    </row>
    <row r="487" spans="2:2" ht="12.75" customHeight="1" x14ac:dyDescent="0.35">
      <c r="B487" s="76"/>
    </row>
    <row r="488" spans="2:2" ht="12.75" customHeight="1" x14ac:dyDescent="0.35">
      <c r="B488" s="76"/>
    </row>
    <row r="489" spans="2:2" ht="12.75" customHeight="1" x14ac:dyDescent="0.35">
      <c r="B489" s="76"/>
    </row>
    <row r="490" spans="2:2" ht="12.75" customHeight="1" x14ac:dyDescent="0.35">
      <c r="B490" s="76"/>
    </row>
    <row r="491" spans="2:2" ht="12.75" customHeight="1" x14ac:dyDescent="0.35">
      <c r="B491" s="76"/>
    </row>
    <row r="492" spans="2:2" ht="12.75" customHeight="1" x14ac:dyDescent="0.35">
      <c r="B492" s="76"/>
    </row>
    <row r="493" spans="2:2" ht="12.75" customHeight="1" x14ac:dyDescent="0.35">
      <c r="B493" s="76"/>
    </row>
    <row r="494" spans="2:2" ht="12.75" customHeight="1" x14ac:dyDescent="0.35">
      <c r="B494" s="76"/>
    </row>
    <row r="495" spans="2:2" ht="12.75" customHeight="1" x14ac:dyDescent="0.35">
      <c r="B495" s="76"/>
    </row>
    <row r="496" spans="2:2" ht="12.75" customHeight="1" x14ac:dyDescent="0.35">
      <c r="B496" s="76"/>
    </row>
    <row r="497" spans="2:2" ht="12.75" customHeight="1" x14ac:dyDescent="0.35">
      <c r="B497" s="76"/>
    </row>
    <row r="498" spans="2:2" ht="12.75" customHeight="1" x14ac:dyDescent="0.35">
      <c r="B498" s="76"/>
    </row>
    <row r="499" spans="2:2" ht="12.75" customHeight="1" x14ac:dyDescent="0.35">
      <c r="B499" s="76"/>
    </row>
    <row r="500" spans="2:2" ht="12.75" customHeight="1" x14ac:dyDescent="0.35">
      <c r="B500" s="76"/>
    </row>
    <row r="501" spans="2:2" ht="12.75" customHeight="1" x14ac:dyDescent="0.35">
      <c r="B501" s="76"/>
    </row>
    <row r="502" spans="2:2" ht="12.75" customHeight="1" x14ac:dyDescent="0.35">
      <c r="B502" s="76"/>
    </row>
    <row r="503" spans="2:2" ht="12.75" customHeight="1" x14ac:dyDescent="0.35">
      <c r="B503" s="76"/>
    </row>
    <row r="504" spans="2:2" ht="12.75" customHeight="1" x14ac:dyDescent="0.35">
      <c r="B504" s="76"/>
    </row>
    <row r="505" spans="2:2" ht="12.75" customHeight="1" x14ac:dyDescent="0.35">
      <c r="B505" s="76"/>
    </row>
    <row r="506" spans="2:2" ht="12.75" customHeight="1" x14ac:dyDescent="0.35">
      <c r="B506" s="76"/>
    </row>
    <row r="507" spans="2:2" ht="12.75" customHeight="1" x14ac:dyDescent="0.35">
      <c r="B507" s="76"/>
    </row>
    <row r="508" spans="2:2" ht="12.75" customHeight="1" x14ac:dyDescent="0.35">
      <c r="B508" s="76"/>
    </row>
    <row r="509" spans="2:2" ht="12.75" customHeight="1" x14ac:dyDescent="0.35">
      <c r="B509" s="76"/>
    </row>
    <row r="510" spans="2:2" ht="12.75" customHeight="1" x14ac:dyDescent="0.35">
      <c r="B510" s="76"/>
    </row>
    <row r="511" spans="2:2" ht="12.75" customHeight="1" x14ac:dyDescent="0.35">
      <c r="B511" s="76"/>
    </row>
    <row r="512" spans="2:2" ht="12.75" customHeight="1" x14ac:dyDescent="0.35">
      <c r="B512" s="76"/>
    </row>
    <row r="513" spans="2:2" ht="12.75" customHeight="1" x14ac:dyDescent="0.35">
      <c r="B513" s="76"/>
    </row>
    <row r="514" spans="2:2" ht="12.75" customHeight="1" x14ac:dyDescent="0.35">
      <c r="B514" s="76"/>
    </row>
    <row r="515" spans="2:2" ht="12.75" customHeight="1" x14ac:dyDescent="0.35">
      <c r="B515" s="76"/>
    </row>
    <row r="516" spans="2:2" ht="12.75" customHeight="1" x14ac:dyDescent="0.35">
      <c r="B516" s="76"/>
    </row>
    <row r="517" spans="2:2" ht="12.75" customHeight="1" x14ac:dyDescent="0.35">
      <c r="B517" s="76"/>
    </row>
    <row r="518" spans="2:2" ht="12.75" customHeight="1" x14ac:dyDescent="0.35">
      <c r="B518" s="76"/>
    </row>
    <row r="519" spans="2:2" ht="12.75" customHeight="1" x14ac:dyDescent="0.35">
      <c r="B519" s="76"/>
    </row>
    <row r="520" spans="2:2" ht="12.75" customHeight="1" x14ac:dyDescent="0.35">
      <c r="B520" s="76"/>
    </row>
    <row r="521" spans="2:2" ht="12.75" customHeight="1" x14ac:dyDescent="0.35">
      <c r="B521" s="76"/>
    </row>
    <row r="522" spans="2:2" ht="12.75" customHeight="1" x14ac:dyDescent="0.35">
      <c r="B522" s="76"/>
    </row>
    <row r="523" spans="2:2" ht="12.75" customHeight="1" x14ac:dyDescent="0.35">
      <c r="B523" s="76"/>
    </row>
    <row r="524" spans="2:2" ht="12.75" customHeight="1" x14ac:dyDescent="0.35">
      <c r="B524" s="76"/>
    </row>
    <row r="525" spans="2:2" ht="12.75" customHeight="1" x14ac:dyDescent="0.35">
      <c r="B525" s="76"/>
    </row>
    <row r="526" spans="2:2" ht="12.75" customHeight="1" x14ac:dyDescent="0.35">
      <c r="B526" s="76"/>
    </row>
    <row r="527" spans="2:2" ht="12.75" customHeight="1" x14ac:dyDescent="0.35">
      <c r="B527" s="76"/>
    </row>
    <row r="528" spans="2:2" ht="12.75" customHeight="1" x14ac:dyDescent="0.35">
      <c r="B528" s="76"/>
    </row>
    <row r="529" spans="2:2" ht="12.75" customHeight="1" x14ac:dyDescent="0.35">
      <c r="B529" s="76"/>
    </row>
    <row r="530" spans="2:2" ht="12.75" customHeight="1" x14ac:dyDescent="0.35">
      <c r="B530" s="76"/>
    </row>
    <row r="531" spans="2:2" ht="12.75" customHeight="1" x14ac:dyDescent="0.35">
      <c r="B531" s="76"/>
    </row>
    <row r="532" spans="2:2" ht="12.75" customHeight="1" x14ac:dyDescent="0.35">
      <c r="B532" s="76"/>
    </row>
    <row r="533" spans="2:2" ht="12.75" customHeight="1" x14ac:dyDescent="0.35">
      <c r="B533" s="76"/>
    </row>
    <row r="534" spans="2:2" ht="12.75" customHeight="1" x14ac:dyDescent="0.35">
      <c r="B534" s="76"/>
    </row>
    <row r="535" spans="2:2" ht="12.75" customHeight="1" x14ac:dyDescent="0.35">
      <c r="B535" s="76"/>
    </row>
    <row r="536" spans="2:2" ht="12.75" customHeight="1" x14ac:dyDescent="0.35">
      <c r="B536" s="76"/>
    </row>
    <row r="537" spans="2:2" ht="12.75" customHeight="1" x14ac:dyDescent="0.35">
      <c r="B537" s="76"/>
    </row>
    <row r="538" spans="2:2" ht="12.75" customHeight="1" x14ac:dyDescent="0.35">
      <c r="B538" s="76"/>
    </row>
    <row r="539" spans="2:2" ht="12.75" customHeight="1" x14ac:dyDescent="0.35">
      <c r="B539" s="76"/>
    </row>
    <row r="540" spans="2:2" ht="12.75" customHeight="1" x14ac:dyDescent="0.35">
      <c r="B540" s="76"/>
    </row>
    <row r="541" spans="2:2" ht="12.75" customHeight="1" x14ac:dyDescent="0.35">
      <c r="B541" s="76"/>
    </row>
    <row r="542" spans="2:2" ht="12.75" customHeight="1" x14ac:dyDescent="0.35">
      <c r="B542" s="76"/>
    </row>
    <row r="543" spans="2:2" ht="12.75" customHeight="1" x14ac:dyDescent="0.35">
      <c r="B543" s="76"/>
    </row>
    <row r="544" spans="2:2" ht="12.75" customHeight="1" x14ac:dyDescent="0.35">
      <c r="B544" s="76"/>
    </row>
    <row r="545" spans="2:2" ht="12.75" customHeight="1" x14ac:dyDescent="0.35">
      <c r="B545" s="76"/>
    </row>
    <row r="546" spans="2:2" ht="12.75" customHeight="1" x14ac:dyDescent="0.35">
      <c r="B546" s="76"/>
    </row>
    <row r="547" spans="2:2" ht="12.75" customHeight="1" x14ac:dyDescent="0.35">
      <c r="B547" s="76"/>
    </row>
    <row r="548" spans="2:2" ht="12.75" customHeight="1" x14ac:dyDescent="0.35">
      <c r="B548" s="76"/>
    </row>
    <row r="549" spans="2:2" ht="12.75" customHeight="1" x14ac:dyDescent="0.35">
      <c r="B549" s="76"/>
    </row>
    <row r="550" spans="2:2" ht="12.75" customHeight="1" x14ac:dyDescent="0.35">
      <c r="B550" s="76"/>
    </row>
    <row r="551" spans="2:2" ht="12.75" customHeight="1" x14ac:dyDescent="0.35">
      <c r="B551" s="76"/>
    </row>
    <row r="552" spans="2:2" ht="12.75" customHeight="1" x14ac:dyDescent="0.35">
      <c r="B552" s="76"/>
    </row>
    <row r="553" spans="2:2" ht="12.75" customHeight="1" x14ac:dyDescent="0.35">
      <c r="B553" s="76"/>
    </row>
    <row r="554" spans="2:2" ht="12.75" customHeight="1" x14ac:dyDescent="0.35">
      <c r="B554" s="76"/>
    </row>
    <row r="555" spans="2:2" ht="12.75" customHeight="1" x14ac:dyDescent="0.35">
      <c r="B555" s="76"/>
    </row>
    <row r="556" spans="2:2" ht="12.75" customHeight="1" x14ac:dyDescent="0.35">
      <c r="B556" s="76"/>
    </row>
    <row r="557" spans="2:2" ht="12.75" customHeight="1" x14ac:dyDescent="0.35">
      <c r="B557" s="76"/>
    </row>
    <row r="558" spans="2:2" ht="12.75" customHeight="1" x14ac:dyDescent="0.35">
      <c r="B558" s="76"/>
    </row>
    <row r="559" spans="2:2" ht="12.75" customHeight="1" x14ac:dyDescent="0.35">
      <c r="B559" s="76"/>
    </row>
    <row r="560" spans="2:2" ht="12.75" customHeight="1" x14ac:dyDescent="0.35">
      <c r="B560" s="76"/>
    </row>
    <row r="561" spans="2:2" ht="12.75" customHeight="1" x14ac:dyDescent="0.35">
      <c r="B561" s="76"/>
    </row>
    <row r="562" spans="2:2" ht="12.75" customHeight="1" x14ac:dyDescent="0.35">
      <c r="B562" s="76"/>
    </row>
    <row r="563" spans="2:2" ht="12.75" customHeight="1" x14ac:dyDescent="0.35">
      <c r="B563" s="76"/>
    </row>
    <row r="564" spans="2:2" ht="12.75" customHeight="1" x14ac:dyDescent="0.35">
      <c r="B564" s="76"/>
    </row>
    <row r="565" spans="2:2" ht="12.75" customHeight="1" x14ac:dyDescent="0.35">
      <c r="B565" s="76"/>
    </row>
    <row r="566" spans="2:2" ht="12.75" customHeight="1" x14ac:dyDescent="0.35">
      <c r="B566" s="76"/>
    </row>
    <row r="567" spans="2:2" ht="12.75" customHeight="1" x14ac:dyDescent="0.35">
      <c r="B567" s="76"/>
    </row>
    <row r="568" spans="2:2" ht="12.75" customHeight="1" x14ac:dyDescent="0.35">
      <c r="B568" s="76"/>
    </row>
    <row r="569" spans="2:2" ht="12.75" customHeight="1" x14ac:dyDescent="0.35">
      <c r="B569" s="76"/>
    </row>
    <row r="570" spans="2:2" ht="12.75" customHeight="1" x14ac:dyDescent="0.35">
      <c r="B570" s="76"/>
    </row>
    <row r="571" spans="2:2" ht="12.75" customHeight="1" x14ac:dyDescent="0.35">
      <c r="B571" s="76"/>
    </row>
    <row r="572" spans="2:2" ht="12.75" customHeight="1" x14ac:dyDescent="0.35">
      <c r="B572" s="76"/>
    </row>
    <row r="573" spans="2:2" ht="12.75" customHeight="1" x14ac:dyDescent="0.35">
      <c r="B573" s="76"/>
    </row>
    <row r="574" spans="2:2" ht="12.75" customHeight="1" x14ac:dyDescent="0.35">
      <c r="B574" s="76"/>
    </row>
    <row r="575" spans="2:2" ht="12.75" customHeight="1" x14ac:dyDescent="0.35">
      <c r="B575" s="76"/>
    </row>
    <row r="576" spans="2:2" ht="12.75" customHeight="1" x14ac:dyDescent="0.35">
      <c r="B576" s="76"/>
    </row>
    <row r="577" spans="2:2" ht="12.75" customHeight="1" x14ac:dyDescent="0.35">
      <c r="B577" s="76"/>
    </row>
    <row r="578" spans="2:2" ht="12.75" customHeight="1" x14ac:dyDescent="0.35">
      <c r="B578" s="76"/>
    </row>
    <row r="579" spans="2:2" ht="12.75" customHeight="1" x14ac:dyDescent="0.35">
      <c r="B579" s="76"/>
    </row>
    <row r="580" spans="2:2" ht="12.75" customHeight="1" x14ac:dyDescent="0.35">
      <c r="B580" s="76"/>
    </row>
    <row r="581" spans="2:2" ht="12.75" customHeight="1" x14ac:dyDescent="0.35">
      <c r="B581" s="76"/>
    </row>
    <row r="582" spans="2:2" ht="12.75" customHeight="1" x14ac:dyDescent="0.35">
      <c r="B582" s="76"/>
    </row>
    <row r="583" spans="2:2" ht="12.75" customHeight="1" x14ac:dyDescent="0.35">
      <c r="B583" s="76"/>
    </row>
    <row r="584" spans="2:2" ht="12.75" customHeight="1" x14ac:dyDescent="0.35">
      <c r="B584" s="76"/>
    </row>
    <row r="585" spans="2:2" ht="12.75" customHeight="1" x14ac:dyDescent="0.35">
      <c r="B585" s="76"/>
    </row>
    <row r="586" spans="2:2" ht="12.75" customHeight="1" x14ac:dyDescent="0.35">
      <c r="B586" s="76"/>
    </row>
    <row r="587" spans="2:2" ht="12.75" customHeight="1" x14ac:dyDescent="0.35">
      <c r="B587" s="76"/>
    </row>
    <row r="588" spans="2:2" ht="12.75" customHeight="1" x14ac:dyDescent="0.35">
      <c r="B588" s="76"/>
    </row>
    <row r="589" spans="2:2" ht="12.75" customHeight="1" x14ac:dyDescent="0.35">
      <c r="B589" s="76"/>
    </row>
    <row r="590" spans="2:2" ht="12.75" customHeight="1" x14ac:dyDescent="0.35">
      <c r="B590" s="76"/>
    </row>
    <row r="591" spans="2:2" ht="12.75" customHeight="1" x14ac:dyDescent="0.35">
      <c r="B591" s="76"/>
    </row>
    <row r="592" spans="2:2" ht="12.75" customHeight="1" x14ac:dyDescent="0.35">
      <c r="B592" s="76"/>
    </row>
    <row r="593" spans="2:2" ht="12.75" customHeight="1" x14ac:dyDescent="0.35">
      <c r="B593" s="76"/>
    </row>
    <row r="594" spans="2:2" ht="12.75" customHeight="1" x14ac:dyDescent="0.35">
      <c r="B594" s="76"/>
    </row>
    <row r="595" spans="2:2" ht="12.75" customHeight="1" x14ac:dyDescent="0.35">
      <c r="B595" s="76"/>
    </row>
    <row r="596" spans="2:2" ht="12.75" customHeight="1" x14ac:dyDescent="0.35">
      <c r="B596" s="76"/>
    </row>
    <row r="597" spans="2:2" ht="12.75" customHeight="1" x14ac:dyDescent="0.35">
      <c r="B597" s="76"/>
    </row>
    <row r="598" spans="2:2" ht="12.75" customHeight="1" x14ac:dyDescent="0.35">
      <c r="B598" s="76"/>
    </row>
    <row r="599" spans="2:2" ht="12.75" customHeight="1" x14ac:dyDescent="0.35">
      <c r="B599" s="76"/>
    </row>
    <row r="600" spans="2:2" ht="12.75" customHeight="1" x14ac:dyDescent="0.35">
      <c r="B600" s="76"/>
    </row>
    <row r="601" spans="2:2" ht="12.75" customHeight="1" x14ac:dyDescent="0.35">
      <c r="B601" s="76"/>
    </row>
    <row r="602" spans="2:2" ht="12.75" customHeight="1" x14ac:dyDescent="0.35">
      <c r="B602" s="76"/>
    </row>
    <row r="603" spans="2:2" ht="12.75" customHeight="1" x14ac:dyDescent="0.35">
      <c r="B603" s="76"/>
    </row>
    <row r="604" spans="2:2" ht="12.75" customHeight="1" x14ac:dyDescent="0.35">
      <c r="B604" s="76"/>
    </row>
    <row r="605" spans="2:2" ht="12.75" customHeight="1" x14ac:dyDescent="0.35">
      <c r="B605" s="76"/>
    </row>
    <row r="606" spans="2:2" ht="12.75" customHeight="1" x14ac:dyDescent="0.35">
      <c r="B606" s="76"/>
    </row>
    <row r="607" spans="2:2" ht="12.75" customHeight="1" x14ac:dyDescent="0.35">
      <c r="B607" s="76"/>
    </row>
    <row r="608" spans="2:2" ht="12.75" customHeight="1" x14ac:dyDescent="0.35">
      <c r="B608" s="76"/>
    </row>
    <row r="609" spans="2:2" ht="12.75" customHeight="1" x14ac:dyDescent="0.35">
      <c r="B609" s="76"/>
    </row>
    <row r="610" spans="2:2" ht="12.75" customHeight="1" x14ac:dyDescent="0.35">
      <c r="B610" s="76"/>
    </row>
    <row r="611" spans="2:2" ht="12.75" customHeight="1" x14ac:dyDescent="0.35">
      <c r="B611" s="76"/>
    </row>
    <row r="612" spans="2:2" ht="12.75" customHeight="1" x14ac:dyDescent="0.35">
      <c r="B612" s="76"/>
    </row>
    <row r="613" spans="2:2" ht="12.75" customHeight="1" x14ac:dyDescent="0.35">
      <c r="B613" s="76"/>
    </row>
    <row r="614" spans="2:2" ht="12.75" customHeight="1" x14ac:dyDescent="0.35">
      <c r="B614" s="76"/>
    </row>
    <row r="615" spans="2:2" ht="12.75" customHeight="1" x14ac:dyDescent="0.35">
      <c r="B615" s="76"/>
    </row>
    <row r="616" spans="2:2" ht="12.75" customHeight="1" x14ac:dyDescent="0.35">
      <c r="B616" s="76"/>
    </row>
    <row r="617" spans="2:2" ht="12.75" customHeight="1" x14ac:dyDescent="0.35">
      <c r="B617" s="76"/>
    </row>
    <row r="618" spans="2:2" ht="12.75" customHeight="1" x14ac:dyDescent="0.35">
      <c r="B618" s="76"/>
    </row>
    <row r="619" spans="2:2" ht="12.75" customHeight="1" x14ac:dyDescent="0.35">
      <c r="B619" s="76"/>
    </row>
    <row r="620" spans="2:2" ht="12.75" customHeight="1" x14ac:dyDescent="0.35">
      <c r="B620" s="76"/>
    </row>
    <row r="621" spans="2:2" ht="12.75" customHeight="1" x14ac:dyDescent="0.35">
      <c r="B621" s="76"/>
    </row>
    <row r="622" spans="2:2" ht="12.75" customHeight="1" x14ac:dyDescent="0.35">
      <c r="B622" s="76"/>
    </row>
    <row r="623" spans="2:2" ht="12.75" customHeight="1" x14ac:dyDescent="0.35">
      <c r="B623" s="76"/>
    </row>
    <row r="624" spans="2:2" ht="12.75" customHeight="1" x14ac:dyDescent="0.35">
      <c r="B624" s="76"/>
    </row>
    <row r="625" spans="2:2" ht="12.75" customHeight="1" x14ac:dyDescent="0.35">
      <c r="B625" s="76"/>
    </row>
    <row r="626" spans="2:2" ht="12.75" customHeight="1" x14ac:dyDescent="0.35">
      <c r="B626" s="76"/>
    </row>
    <row r="627" spans="2:2" ht="12.75" customHeight="1" x14ac:dyDescent="0.35">
      <c r="B627" s="76"/>
    </row>
    <row r="628" spans="2:2" ht="12.75" customHeight="1" x14ac:dyDescent="0.35">
      <c r="B628" s="76"/>
    </row>
    <row r="629" spans="2:2" ht="12.75" customHeight="1" x14ac:dyDescent="0.35">
      <c r="B629" s="76"/>
    </row>
    <row r="630" spans="2:2" ht="12.75" customHeight="1" x14ac:dyDescent="0.35">
      <c r="B630" s="76"/>
    </row>
    <row r="631" spans="2:2" ht="12.75" customHeight="1" x14ac:dyDescent="0.35">
      <c r="B631" s="76"/>
    </row>
    <row r="632" spans="2:2" ht="12.75" customHeight="1" x14ac:dyDescent="0.35">
      <c r="B632" s="76"/>
    </row>
    <row r="633" spans="2:2" ht="12.75" customHeight="1" x14ac:dyDescent="0.35">
      <c r="B633" s="76"/>
    </row>
    <row r="634" spans="2:2" ht="12.75" customHeight="1" x14ac:dyDescent="0.35">
      <c r="B634" s="76"/>
    </row>
    <row r="635" spans="2:2" ht="12.75" customHeight="1" x14ac:dyDescent="0.35">
      <c r="B635" s="76"/>
    </row>
    <row r="636" spans="2:2" ht="12.75" customHeight="1" x14ac:dyDescent="0.35">
      <c r="B636" s="76"/>
    </row>
    <row r="637" spans="2:2" ht="12.75" customHeight="1" x14ac:dyDescent="0.35">
      <c r="B637" s="76"/>
    </row>
    <row r="638" spans="2:2" ht="12.75" customHeight="1" x14ac:dyDescent="0.35">
      <c r="B638" s="76"/>
    </row>
    <row r="639" spans="2:2" ht="12.75" customHeight="1" x14ac:dyDescent="0.35">
      <c r="B639" s="76"/>
    </row>
    <row r="640" spans="2:2" ht="12.75" customHeight="1" x14ac:dyDescent="0.35">
      <c r="B640" s="76"/>
    </row>
    <row r="641" spans="2:2" ht="12.75" customHeight="1" x14ac:dyDescent="0.35">
      <c r="B641" s="76"/>
    </row>
    <row r="642" spans="2:2" ht="12.75" customHeight="1" x14ac:dyDescent="0.35">
      <c r="B642" s="76"/>
    </row>
    <row r="643" spans="2:2" ht="12.75" customHeight="1" x14ac:dyDescent="0.35">
      <c r="B643" s="76"/>
    </row>
    <row r="644" spans="2:2" ht="12.75" customHeight="1" x14ac:dyDescent="0.35">
      <c r="B644" s="76"/>
    </row>
    <row r="645" spans="2:2" ht="12.75" customHeight="1" x14ac:dyDescent="0.35">
      <c r="B645" s="76"/>
    </row>
    <row r="646" spans="2:2" ht="12.75" customHeight="1" x14ac:dyDescent="0.35">
      <c r="B646" s="76"/>
    </row>
    <row r="647" spans="2:2" ht="12.75" customHeight="1" x14ac:dyDescent="0.35">
      <c r="B647" s="76"/>
    </row>
    <row r="648" spans="2:2" ht="12.75" customHeight="1" x14ac:dyDescent="0.35">
      <c r="B648" s="76"/>
    </row>
    <row r="649" spans="2:2" ht="12.75" customHeight="1" x14ac:dyDescent="0.35">
      <c r="B649" s="76"/>
    </row>
    <row r="650" spans="2:2" ht="12.75" customHeight="1" x14ac:dyDescent="0.35">
      <c r="B650" s="76"/>
    </row>
    <row r="651" spans="2:2" ht="12.75" customHeight="1" x14ac:dyDescent="0.35">
      <c r="B651" s="76"/>
    </row>
    <row r="652" spans="2:2" ht="12.75" customHeight="1" x14ac:dyDescent="0.35">
      <c r="B652" s="76"/>
    </row>
    <row r="653" spans="2:2" ht="12.75" customHeight="1" x14ac:dyDescent="0.35">
      <c r="B653" s="76"/>
    </row>
    <row r="654" spans="2:2" ht="12.75" customHeight="1" x14ac:dyDescent="0.35">
      <c r="B654" s="76"/>
    </row>
    <row r="655" spans="2:2" ht="12.75" customHeight="1" x14ac:dyDescent="0.35">
      <c r="B655" s="76"/>
    </row>
    <row r="656" spans="2:2" ht="12.75" customHeight="1" x14ac:dyDescent="0.35">
      <c r="B656" s="76"/>
    </row>
    <row r="657" spans="2:2" ht="12.75" customHeight="1" x14ac:dyDescent="0.35">
      <c r="B657" s="76"/>
    </row>
    <row r="658" spans="2:2" ht="12.75" customHeight="1" x14ac:dyDescent="0.35">
      <c r="B658" s="76"/>
    </row>
    <row r="659" spans="2:2" ht="12.75" customHeight="1" x14ac:dyDescent="0.35">
      <c r="B659" s="76"/>
    </row>
    <row r="660" spans="2:2" ht="12.75" customHeight="1" x14ac:dyDescent="0.35">
      <c r="B660" s="76"/>
    </row>
    <row r="661" spans="2:2" ht="12.75" customHeight="1" x14ac:dyDescent="0.35">
      <c r="B661" s="76"/>
    </row>
    <row r="662" spans="2:2" ht="12.75" customHeight="1" x14ac:dyDescent="0.35">
      <c r="B662" s="76"/>
    </row>
    <row r="663" spans="2:2" ht="12.75" customHeight="1" x14ac:dyDescent="0.35">
      <c r="B663" s="76"/>
    </row>
    <row r="664" spans="2:2" ht="12.75" customHeight="1" x14ac:dyDescent="0.35">
      <c r="B664" s="76"/>
    </row>
    <row r="665" spans="2:2" ht="12.75" customHeight="1" x14ac:dyDescent="0.35">
      <c r="B665" s="76"/>
    </row>
    <row r="666" spans="2:2" ht="12.75" customHeight="1" x14ac:dyDescent="0.35">
      <c r="B666" s="76"/>
    </row>
    <row r="667" spans="2:2" ht="12.75" customHeight="1" x14ac:dyDescent="0.35">
      <c r="B667" s="76"/>
    </row>
    <row r="668" spans="2:2" ht="12.75" customHeight="1" x14ac:dyDescent="0.35">
      <c r="B668" s="76"/>
    </row>
    <row r="669" spans="2:2" ht="12.75" customHeight="1" x14ac:dyDescent="0.35">
      <c r="B669" s="76"/>
    </row>
    <row r="670" spans="2:2" ht="12.75" customHeight="1" x14ac:dyDescent="0.35">
      <c r="B670" s="76"/>
    </row>
    <row r="671" spans="2:2" ht="12.75" customHeight="1" x14ac:dyDescent="0.35">
      <c r="B671" s="76"/>
    </row>
    <row r="672" spans="2:2" ht="12.75" customHeight="1" x14ac:dyDescent="0.35">
      <c r="B672" s="76"/>
    </row>
    <row r="673" spans="2:2" ht="12.75" customHeight="1" x14ac:dyDescent="0.35">
      <c r="B673" s="76"/>
    </row>
    <row r="674" spans="2:2" ht="12.75" customHeight="1" x14ac:dyDescent="0.35">
      <c r="B674" s="76"/>
    </row>
    <row r="675" spans="2:2" ht="12.75" customHeight="1" x14ac:dyDescent="0.35">
      <c r="B675" s="76"/>
    </row>
    <row r="676" spans="2:2" ht="12.75" customHeight="1" x14ac:dyDescent="0.35">
      <c r="B676" s="76"/>
    </row>
    <row r="677" spans="2:2" ht="12.75" customHeight="1" x14ac:dyDescent="0.35">
      <c r="B677" s="76"/>
    </row>
    <row r="678" spans="2:2" ht="12.75" customHeight="1" x14ac:dyDescent="0.35">
      <c r="B678" s="76"/>
    </row>
    <row r="679" spans="2:2" ht="12.75" customHeight="1" x14ac:dyDescent="0.35">
      <c r="B679" s="76"/>
    </row>
    <row r="680" spans="2:2" ht="12.75" customHeight="1" x14ac:dyDescent="0.35">
      <c r="B680" s="76"/>
    </row>
    <row r="681" spans="2:2" ht="12.75" customHeight="1" x14ac:dyDescent="0.35">
      <c r="B681" s="76"/>
    </row>
    <row r="682" spans="2:2" ht="12.75" customHeight="1" x14ac:dyDescent="0.35">
      <c r="B682" s="76"/>
    </row>
    <row r="683" spans="2:2" ht="12.75" customHeight="1" x14ac:dyDescent="0.35">
      <c r="B683" s="76"/>
    </row>
    <row r="684" spans="2:2" ht="12.75" customHeight="1" x14ac:dyDescent="0.35">
      <c r="B684" s="76"/>
    </row>
    <row r="685" spans="2:2" ht="12.75" customHeight="1" x14ac:dyDescent="0.35">
      <c r="B685" s="76"/>
    </row>
    <row r="686" spans="2:2" ht="12.75" customHeight="1" x14ac:dyDescent="0.35">
      <c r="B686" s="76"/>
    </row>
    <row r="687" spans="2:2" ht="12.75" customHeight="1" x14ac:dyDescent="0.35">
      <c r="B687" s="76"/>
    </row>
    <row r="688" spans="2:2" ht="12.75" customHeight="1" x14ac:dyDescent="0.35">
      <c r="B688" s="76"/>
    </row>
    <row r="689" spans="2:2" ht="12.75" customHeight="1" x14ac:dyDescent="0.35">
      <c r="B689" s="76"/>
    </row>
    <row r="690" spans="2:2" ht="12.75" customHeight="1" x14ac:dyDescent="0.35">
      <c r="B690" s="76"/>
    </row>
    <row r="691" spans="2:2" ht="12.75" customHeight="1" x14ac:dyDescent="0.35">
      <c r="B691" s="76"/>
    </row>
    <row r="692" spans="2:2" ht="12.75" customHeight="1" x14ac:dyDescent="0.35">
      <c r="B692" s="76"/>
    </row>
    <row r="693" spans="2:2" ht="12.75" customHeight="1" x14ac:dyDescent="0.35">
      <c r="B693" s="76"/>
    </row>
    <row r="694" spans="2:2" ht="12.75" customHeight="1" x14ac:dyDescent="0.35">
      <c r="B694" s="76"/>
    </row>
    <row r="695" spans="2:2" ht="12.75" customHeight="1" x14ac:dyDescent="0.35">
      <c r="B695" s="76"/>
    </row>
    <row r="696" spans="2:2" ht="12.75" customHeight="1" x14ac:dyDescent="0.35">
      <c r="B696" s="76"/>
    </row>
    <row r="697" spans="2:2" ht="12.75" customHeight="1" x14ac:dyDescent="0.35">
      <c r="B697" s="76"/>
    </row>
    <row r="698" spans="2:2" ht="12.75" customHeight="1" x14ac:dyDescent="0.35">
      <c r="B698" s="76"/>
    </row>
    <row r="699" spans="2:2" ht="12.75" customHeight="1" x14ac:dyDescent="0.35">
      <c r="B699" s="76"/>
    </row>
    <row r="700" spans="2:2" ht="12.75" customHeight="1" x14ac:dyDescent="0.35">
      <c r="B700" s="76"/>
    </row>
    <row r="701" spans="2:2" ht="12.75" customHeight="1" x14ac:dyDescent="0.35">
      <c r="B701" s="76"/>
    </row>
    <row r="702" spans="2:2" ht="12.75" customHeight="1" x14ac:dyDescent="0.35">
      <c r="B702" s="76"/>
    </row>
    <row r="703" spans="2:2" ht="12.75" customHeight="1" x14ac:dyDescent="0.35">
      <c r="B703" s="76"/>
    </row>
    <row r="704" spans="2:2" ht="12.75" customHeight="1" x14ac:dyDescent="0.35">
      <c r="B704" s="76"/>
    </row>
    <row r="705" spans="2:2" ht="12.75" customHeight="1" x14ac:dyDescent="0.35">
      <c r="B705" s="76"/>
    </row>
    <row r="706" spans="2:2" ht="12.75" customHeight="1" x14ac:dyDescent="0.35">
      <c r="B706" s="76"/>
    </row>
    <row r="707" spans="2:2" ht="12.75" customHeight="1" x14ac:dyDescent="0.35">
      <c r="B707" s="76"/>
    </row>
    <row r="708" spans="2:2" ht="12.75" customHeight="1" x14ac:dyDescent="0.35">
      <c r="B708" s="76"/>
    </row>
    <row r="709" spans="2:2" ht="12.75" customHeight="1" x14ac:dyDescent="0.35">
      <c r="B709" s="76"/>
    </row>
    <row r="710" spans="2:2" ht="12.75" customHeight="1" x14ac:dyDescent="0.35">
      <c r="B710" s="76"/>
    </row>
    <row r="711" spans="2:2" ht="12.75" customHeight="1" x14ac:dyDescent="0.35">
      <c r="B711" s="76"/>
    </row>
    <row r="712" spans="2:2" ht="12.75" customHeight="1" x14ac:dyDescent="0.35">
      <c r="B712" s="76"/>
    </row>
    <row r="713" spans="2:2" ht="12.75" customHeight="1" x14ac:dyDescent="0.35">
      <c r="B713" s="76"/>
    </row>
    <row r="714" spans="2:2" ht="12.75" customHeight="1" x14ac:dyDescent="0.35">
      <c r="B714" s="76"/>
    </row>
    <row r="715" spans="2:2" ht="12.75" customHeight="1" x14ac:dyDescent="0.35">
      <c r="B715" s="76"/>
    </row>
    <row r="716" spans="2:2" ht="12.75" customHeight="1" x14ac:dyDescent="0.35">
      <c r="B716" s="76"/>
    </row>
    <row r="717" spans="2:2" ht="12.75" customHeight="1" x14ac:dyDescent="0.35">
      <c r="B717" s="76"/>
    </row>
    <row r="718" spans="2:2" ht="12.75" customHeight="1" x14ac:dyDescent="0.35">
      <c r="B718" s="76"/>
    </row>
    <row r="719" spans="2:2" ht="12.75" customHeight="1" x14ac:dyDescent="0.35">
      <c r="B719" s="76"/>
    </row>
    <row r="720" spans="2:2" ht="12.75" customHeight="1" x14ac:dyDescent="0.35">
      <c r="B720" s="76"/>
    </row>
    <row r="721" spans="2:2" ht="12.75" customHeight="1" x14ac:dyDescent="0.35">
      <c r="B721" s="76"/>
    </row>
    <row r="722" spans="2:2" ht="12.75" customHeight="1" x14ac:dyDescent="0.35">
      <c r="B722" s="76"/>
    </row>
    <row r="723" spans="2:2" ht="12.75" customHeight="1" x14ac:dyDescent="0.35">
      <c r="B723" s="76"/>
    </row>
    <row r="724" spans="2:2" ht="12.75" customHeight="1" x14ac:dyDescent="0.35">
      <c r="B724" s="76"/>
    </row>
    <row r="725" spans="2:2" ht="12.75" customHeight="1" x14ac:dyDescent="0.35">
      <c r="B725" s="76"/>
    </row>
    <row r="726" spans="2:2" ht="12.75" customHeight="1" x14ac:dyDescent="0.35">
      <c r="B726" s="76"/>
    </row>
    <row r="727" spans="2:2" ht="12.75" customHeight="1" x14ac:dyDescent="0.35">
      <c r="B727" s="76"/>
    </row>
    <row r="728" spans="2:2" ht="12.75" customHeight="1" x14ac:dyDescent="0.35">
      <c r="B728" s="76"/>
    </row>
    <row r="729" spans="2:2" ht="12.75" customHeight="1" x14ac:dyDescent="0.35">
      <c r="B729" s="76"/>
    </row>
    <row r="730" spans="2:2" ht="12.75" customHeight="1" x14ac:dyDescent="0.35">
      <c r="B730" s="76"/>
    </row>
    <row r="731" spans="2:2" ht="12.75" customHeight="1" x14ac:dyDescent="0.35">
      <c r="B731" s="76"/>
    </row>
    <row r="732" spans="2:2" ht="12.75" customHeight="1" x14ac:dyDescent="0.35">
      <c r="B732" s="76"/>
    </row>
    <row r="733" spans="2:2" ht="12.75" customHeight="1" x14ac:dyDescent="0.35">
      <c r="B733" s="76"/>
    </row>
    <row r="734" spans="2:2" ht="12.75" customHeight="1" x14ac:dyDescent="0.35">
      <c r="B734" s="76"/>
    </row>
    <row r="735" spans="2:2" ht="12.75" customHeight="1" x14ac:dyDescent="0.35">
      <c r="B735" s="76"/>
    </row>
    <row r="736" spans="2:2" ht="12.75" customHeight="1" x14ac:dyDescent="0.35">
      <c r="B736" s="76"/>
    </row>
    <row r="737" spans="2:2" ht="12.75" customHeight="1" x14ac:dyDescent="0.35">
      <c r="B737" s="76"/>
    </row>
    <row r="738" spans="2:2" ht="12.75" customHeight="1" x14ac:dyDescent="0.35">
      <c r="B738" s="76"/>
    </row>
    <row r="739" spans="2:2" ht="12.75" customHeight="1" x14ac:dyDescent="0.35">
      <c r="B739" s="76"/>
    </row>
    <row r="740" spans="2:2" ht="12.75" customHeight="1" x14ac:dyDescent="0.35">
      <c r="B740" s="76"/>
    </row>
    <row r="741" spans="2:2" ht="12.75" customHeight="1" x14ac:dyDescent="0.35">
      <c r="B741" s="76"/>
    </row>
    <row r="742" spans="2:2" ht="12.75" customHeight="1" x14ac:dyDescent="0.35">
      <c r="B742" s="76"/>
    </row>
    <row r="743" spans="2:2" ht="12.75" customHeight="1" x14ac:dyDescent="0.35">
      <c r="B743" s="76"/>
    </row>
    <row r="744" spans="2:2" ht="12.75" customHeight="1" x14ac:dyDescent="0.35">
      <c r="B744" s="76"/>
    </row>
    <row r="745" spans="2:2" ht="12.75" customHeight="1" x14ac:dyDescent="0.35">
      <c r="B745" s="76"/>
    </row>
    <row r="746" spans="2:2" ht="12.75" customHeight="1" x14ac:dyDescent="0.35">
      <c r="B746" s="76"/>
    </row>
    <row r="747" spans="2:2" ht="12.75" customHeight="1" x14ac:dyDescent="0.35">
      <c r="B747" s="76"/>
    </row>
    <row r="748" spans="2:2" ht="12.75" customHeight="1" x14ac:dyDescent="0.35">
      <c r="B748" s="76"/>
    </row>
    <row r="749" spans="2:2" ht="12.75" customHeight="1" x14ac:dyDescent="0.35">
      <c r="B749" s="76"/>
    </row>
    <row r="750" spans="2:2" ht="12.75" customHeight="1" x14ac:dyDescent="0.35">
      <c r="B750" s="76"/>
    </row>
    <row r="751" spans="2:2" ht="12.75" customHeight="1" x14ac:dyDescent="0.35">
      <c r="B751" s="76"/>
    </row>
    <row r="752" spans="2:2" ht="12.75" customHeight="1" x14ac:dyDescent="0.35">
      <c r="B752" s="76"/>
    </row>
    <row r="753" spans="2:2" ht="12.75" customHeight="1" x14ac:dyDescent="0.35">
      <c r="B753" s="76"/>
    </row>
    <row r="754" spans="2:2" ht="12.75" customHeight="1" x14ac:dyDescent="0.35">
      <c r="B754" s="76"/>
    </row>
    <row r="755" spans="2:2" ht="12.75" customHeight="1" x14ac:dyDescent="0.35">
      <c r="B755" s="76"/>
    </row>
    <row r="756" spans="2:2" ht="12.75" customHeight="1" x14ac:dyDescent="0.35">
      <c r="B756" s="76"/>
    </row>
    <row r="757" spans="2:2" ht="12.75" customHeight="1" x14ac:dyDescent="0.35">
      <c r="B757" s="76"/>
    </row>
    <row r="758" spans="2:2" ht="12.75" customHeight="1" x14ac:dyDescent="0.35">
      <c r="B758" s="76"/>
    </row>
    <row r="759" spans="2:2" ht="12.75" customHeight="1" x14ac:dyDescent="0.35">
      <c r="B759" s="76"/>
    </row>
    <row r="760" spans="2:2" ht="12.75" customHeight="1" x14ac:dyDescent="0.35">
      <c r="B760" s="76"/>
    </row>
    <row r="761" spans="2:2" ht="12.75" customHeight="1" x14ac:dyDescent="0.35">
      <c r="B761" s="76"/>
    </row>
    <row r="762" spans="2:2" ht="12.75" customHeight="1" x14ac:dyDescent="0.35">
      <c r="B762" s="76"/>
    </row>
    <row r="763" spans="2:2" ht="12.75" customHeight="1" x14ac:dyDescent="0.35">
      <c r="B763" s="76"/>
    </row>
    <row r="764" spans="2:2" ht="12.75" customHeight="1" x14ac:dyDescent="0.35">
      <c r="B764" s="76"/>
    </row>
    <row r="765" spans="2:2" ht="12.75" customHeight="1" x14ac:dyDescent="0.35">
      <c r="B765" s="76"/>
    </row>
    <row r="766" spans="2:2" ht="12.75" customHeight="1" x14ac:dyDescent="0.35">
      <c r="B766" s="76"/>
    </row>
    <row r="767" spans="2:2" ht="12.75" customHeight="1" x14ac:dyDescent="0.35">
      <c r="B767" s="76"/>
    </row>
    <row r="768" spans="2:2" ht="12.75" customHeight="1" x14ac:dyDescent="0.35">
      <c r="B768" s="76"/>
    </row>
    <row r="769" spans="2:2" ht="12.75" customHeight="1" x14ac:dyDescent="0.35">
      <c r="B769" s="76"/>
    </row>
    <row r="770" spans="2:2" ht="12.75" customHeight="1" x14ac:dyDescent="0.35">
      <c r="B770" s="76"/>
    </row>
    <row r="771" spans="2:2" ht="12.75" customHeight="1" x14ac:dyDescent="0.35">
      <c r="B771" s="76"/>
    </row>
    <row r="772" spans="2:2" ht="12.75" customHeight="1" x14ac:dyDescent="0.35">
      <c r="B772" s="76"/>
    </row>
    <row r="773" spans="2:2" ht="12.75" customHeight="1" x14ac:dyDescent="0.35">
      <c r="B773" s="76"/>
    </row>
    <row r="774" spans="2:2" ht="12.75" customHeight="1" x14ac:dyDescent="0.35">
      <c r="B774" s="76"/>
    </row>
    <row r="775" spans="2:2" ht="12.75" customHeight="1" x14ac:dyDescent="0.35">
      <c r="B775" s="76"/>
    </row>
    <row r="776" spans="2:2" ht="12.75" customHeight="1" x14ac:dyDescent="0.35">
      <c r="B776" s="76"/>
    </row>
    <row r="777" spans="2:2" ht="12.75" customHeight="1" x14ac:dyDescent="0.35">
      <c r="B777" s="76"/>
    </row>
    <row r="778" spans="2:2" ht="12.75" customHeight="1" x14ac:dyDescent="0.35">
      <c r="B778" s="76"/>
    </row>
    <row r="779" spans="2:2" ht="12.75" customHeight="1" x14ac:dyDescent="0.35">
      <c r="B779" s="76"/>
    </row>
    <row r="780" spans="2:2" ht="12.75" customHeight="1" x14ac:dyDescent="0.35">
      <c r="B780" s="76"/>
    </row>
    <row r="781" spans="2:2" ht="12.75" customHeight="1" x14ac:dyDescent="0.35">
      <c r="B781" s="76"/>
    </row>
    <row r="782" spans="2:2" ht="12.75" customHeight="1" x14ac:dyDescent="0.35">
      <c r="B782" s="76"/>
    </row>
    <row r="783" spans="2:2" ht="12.75" customHeight="1" x14ac:dyDescent="0.35">
      <c r="B783" s="76"/>
    </row>
    <row r="784" spans="2:2" ht="12.75" customHeight="1" x14ac:dyDescent="0.35">
      <c r="B784" s="76"/>
    </row>
    <row r="785" spans="2:2" ht="12.75" customHeight="1" x14ac:dyDescent="0.35">
      <c r="B785" s="76"/>
    </row>
    <row r="786" spans="2:2" ht="12.75" customHeight="1" x14ac:dyDescent="0.35">
      <c r="B786" s="76"/>
    </row>
    <row r="787" spans="2:2" ht="12.75" customHeight="1" x14ac:dyDescent="0.35">
      <c r="B787" s="76"/>
    </row>
    <row r="788" spans="2:2" ht="12.75" customHeight="1" x14ac:dyDescent="0.35">
      <c r="B788" s="76"/>
    </row>
    <row r="789" spans="2:2" ht="12.75" customHeight="1" x14ac:dyDescent="0.35">
      <c r="B789" s="76"/>
    </row>
    <row r="790" spans="2:2" ht="12.75" customHeight="1" x14ac:dyDescent="0.35">
      <c r="B790" s="76"/>
    </row>
    <row r="791" spans="2:2" ht="12.75" customHeight="1" x14ac:dyDescent="0.35">
      <c r="B791" s="76"/>
    </row>
    <row r="792" spans="2:2" ht="12.75" customHeight="1" x14ac:dyDescent="0.35">
      <c r="B792" s="76"/>
    </row>
    <row r="793" spans="2:2" ht="12.75" customHeight="1" x14ac:dyDescent="0.35">
      <c r="B793" s="76"/>
    </row>
    <row r="794" spans="2:2" ht="12.75" customHeight="1" x14ac:dyDescent="0.35">
      <c r="B794" s="76"/>
    </row>
    <row r="795" spans="2:2" ht="12.75" customHeight="1" x14ac:dyDescent="0.35">
      <c r="B795" s="76"/>
    </row>
    <row r="796" spans="2:2" ht="12.75" customHeight="1" x14ac:dyDescent="0.35">
      <c r="B796" s="76"/>
    </row>
    <row r="797" spans="2:2" ht="12.75" customHeight="1" x14ac:dyDescent="0.35">
      <c r="B797" s="76"/>
    </row>
    <row r="798" spans="2:2" ht="12.75" customHeight="1" x14ac:dyDescent="0.35">
      <c r="B798" s="76"/>
    </row>
    <row r="799" spans="2:2" ht="12.75" customHeight="1" x14ac:dyDescent="0.35">
      <c r="B799" s="76"/>
    </row>
    <row r="800" spans="2:2" ht="12.75" customHeight="1" x14ac:dyDescent="0.35">
      <c r="B800" s="76"/>
    </row>
    <row r="801" spans="2:2" ht="12.75" customHeight="1" x14ac:dyDescent="0.35">
      <c r="B801" s="76"/>
    </row>
    <row r="802" spans="2:2" ht="12.75" customHeight="1" x14ac:dyDescent="0.35">
      <c r="B802" s="76"/>
    </row>
    <row r="803" spans="2:2" ht="12.75" customHeight="1" x14ac:dyDescent="0.35">
      <c r="B803" s="76"/>
    </row>
    <row r="804" spans="2:2" ht="12.75" customHeight="1" x14ac:dyDescent="0.35">
      <c r="B804" s="76"/>
    </row>
    <row r="805" spans="2:2" ht="12.75" customHeight="1" x14ac:dyDescent="0.35">
      <c r="B805" s="76"/>
    </row>
    <row r="806" spans="2:2" ht="12.75" customHeight="1" x14ac:dyDescent="0.35">
      <c r="B806" s="76"/>
    </row>
    <row r="807" spans="2:2" ht="12.75" customHeight="1" x14ac:dyDescent="0.35">
      <c r="B807" s="76"/>
    </row>
    <row r="808" spans="2:2" ht="12.75" customHeight="1" x14ac:dyDescent="0.35">
      <c r="B808" s="76"/>
    </row>
    <row r="809" spans="2:2" ht="12.75" customHeight="1" x14ac:dyDescent="0.35">
      <c r="B809" s="76"/>
    </row>
    <row r="810" spans="2:2" ht="12.75" customHeight="1" x14ac:dyDescent="0.35">
      <c r="B810" s="76"/>
    </row>
    <row r="811" spans="2:2" ht="12.75" customHeight="1" x14ac:dyDescent="0.35">
      <c r="B811" s="76"/>
    </row>
    <row r="812" spans="2:2" ht="12.75" customHeight="1" x14ac:dyDescent="0.35">
      <c r="B812" s="76"/>
    </row>
    <row r="813" spans="2:2" ht="12.75" customHeight="1" x14ac:dyDescent="0.35">
      <c r="B813" s="76"/>
    </row>
    <row r="814" spans="2:2" ht="12.75" customHeight="1" x14ac:dyDescent="0.35">
      <c r="B814" s="76"/>
    </row>
    <row r="815" spans="2:2" ht="12.75" customHeight="1" x14ac:dyDescent="0.35">
      <c r="B815" s="76"/>
    </row>
    <row r="816" spans="2:2" ht="12.75" customHeight="1" x14ac:dyDescent="0.35">
      <c r="B816" s="76"/>
    </row>
    <row r="817" spans="2:2" ht="12.75" customHeight="1" x14ac:dyDescent="0.35">
      <c r="B817" s="76"/>
    </row>
    <row r="818" spans="2:2" ht="12.75" customHeight="1" x14ac:dyDescent="0.35">
      <c r="B818" s="76"/>
    </row>
    <row r="819" spans="2:2" ht="12.75" customHeight="1" x14ac:dyDescent="0.35">
      <c r="B819" s="76"/>
    </row>
    <row r="820" spans="2:2" ht="12.75" customHeight="1" x14ac:dyDescent="0.35">
      <c r="B820" s="76"/>
    </row>
    <row r="821" spans="2:2" ht="12.75" customHeight="1" x14ac:dyDescent="0.35">
      <c r="B821" s="76"/>
    </row>
    <row r="822" spans="2:2" ht="12.75" customHeight="1" x14ac:dyDescent="0.35">
      <c r="B822" s="76"/>
    </row>
    <row r="823" spans="2:2" ht="12.75" customHeight="1" x14ac:dyDescent="0.35">
      <c r="B823" s="76"/>
    </row>
    <row r="824" spans="2:2" ht="12.75" customHeight="1" x14ac:dyDescent="0.35">
      <c r="B824" s="76"/>
    </row>
    <row r="825" spans="2:2" ht="12.75" customHeight="1" x14ac:dyDescent="0.35">
      <c r="B825" s="76"/>
    </row>
    <row r="826" spans="2:2" ht="12.75" customHeight="1" x14ac:dyDescent="0.35">
      <c r="B826" s="76"/>
    </row>
    <row r="827" spans="2:2" ht="12.75" customHeight="1" x14ac:dyDescent="0.35">
      <c r="B827" s="76"/>
    </row>
    <row r="828" spans="2:2" ht="12.75" customHeight="1" x14ac:dyDescent="0.35">
      <c r="B828" s="76"/>
    </row>
    <row r="829" spans="2:2" ht="12.75" customHeight="1" x14ac:dyDescent="0.35">
      <c r="B829" s="76"/>
    </row>
    <row r="830" spans="2:2" ht="12.75" customHeight="1" x14ac:dyDescent="0.35">
      <c r="B830" s="76"/>
    </row>
    <row r="831" spans="2:2" ht="12.75" customHeight="1" x14ac:dyDescent="0.35">
      <c r="B831" s="76"/>
    </row>
    <row r="832" spans="2:2" ht="12.75" customHeight="1" x14ac:dyDescent="0.35">
      <c r="B832" s="76"/>
    </row>
    <row r="833" spans="2:2" ht="12.75" customHeight="1" x14ac:dyDescent="0.35">
      <c r="B833" s="76"/>
    </row>
    <row r="834" spans="2:2" ht="12.75" customHeight="1" x14ac:dyDescent="0.35">
      <c r="B834" s="76"/>
    </row>
    <row r="835" spans="2:2" ht="12.75" customHeight="1" x14ac:dyDescent="0.35">
      <c r="B835" s="76"/>
    </row>
    <row r="836" spans="2:2" ht="12.75" customHeight="1" x14ac:dyDescent="0.35">
      <c r="B836" s="76"/>
    </row>
    <row r="837" spans="2:2" ht="12.75" customHeight="1" x14ac:dyDescent="0.35">
      <c r="B837" s="76"/>
    </row>
    <row r="838" spans="2:2" ht="12.75" customHeight="1" x14ac:dyDescent="0.35">
      <c r="B838" s="76"/>
    </row>
    <row r="839" spans="2:2" ht="12.75" customHeight="1" x14ac:dyDescent="0.35">
      <c r="B839" s="76"/>
    </row>
    <row r="840" spans="2:2" ht="12.75" customHeight="1" x14ac:dyDescent="0.35">
      <c r="B840" s="76"/>
    </row>
    <row r="841" spans="2:2" ht="12.75" customHeight="1" x14ac:dyDescent="0.35">
      <c r="B841" s="76"/>
    </row>
    <row r="842" spans="2:2" ht="12.75" customHeight="1" x14ac:dyDescent="0.35">
      <c r="B842" s="76"/>
    </row>
    <row r="843" spans="2:2" ht="12.75" customHeight="1" x14ac:dyDescent="0.35">
      <c r="B843" s="76"/>
    </row>
    <row r="844" spans="2:2" ht="12.75" customHeight="1" x14ac:dyDescent="0.35">
      <c r="B844" s="76"/>
    </row>
    <row r="845" spans="2:2" ht="12.75" customHeight="1" x14ac:dyDescent="0.35">
      <c r="B845" s="76"/>
    </row>
    <row r="846" spans="2:2" ht="12.75" customHeight="1" x14ac:dyDescent="0.35">
      <c r="B846" s="76"/>
    </row>
    <row r="847" spans="2:2" ht="12.75" customHeight="1" x14ac:dyDescent="0.35">
      <c r="B847" s="76"/>
    </row>
    <row r="848" spans="2:2" ht="12.75" customHeight="1" x14ac:dyDescent="0.35">
      <c r="B848" s="76"/>
    </row>
    <row r="849" spans="2:2" ht="12.75" customHeight="1" x14ac:dyDescent="0.35">
      <c r="B849" s="76"/>
    </row>
    <row r="850" spans="2:2" ht="12.75" customHeight="1" x14ac:dyDescent="0.35">
      <c r="B850" s="76"/>
    </row>
    <row r="851" spans="2:2" ht="12.75" customHeight="1" x14ac:dyDescent="0.35">
      <c r="B851" s="76"/>
    </row>
    <row r="852" spans="2:2" ht="12.75" customHeight="1" x14ac:dyDescent="0.35">
      <c r="B852" s="76"/>
    </row>
    <row r="853" spans="2:2" ht="12.75" customHeight="1" x14ac:dyDescent="0.35">
      <c r="B853" s="76"/>
    </row>
    <row r="854" spans="2:2" ht="12.75" customHeight="1" x14ac:dyDescent="0.35">
      <c r="B854" s="76"/>
    </row>
    <row r="855" spans="2:2" ht="12.75" customHeight="1" x14ac:dyDescent="0.35">
      <c r="B855" s="76"/>
    </row>
    <row r="856" spans="2:2" ht="12.75" customHeight="1" x14ac:dyDescent="0.35">
      <c r="B856" s="76"/>
    </row>
    <row r="857" spans="2:2" ht="12.75" customHeight="1" x14ac:dyDescent="0.35">
      <c r="B857" s="76"/>
    </row>
    <row r="858" spans="2:2" ht="12.75" customHeight="1" x14ac:dyDescent="0.35">
      <c r="B858" s="76"/>
    </row>
    <row r="859" spans="2:2" ht="12.75" customHeight="1" x14ac:dyDescent="0.35">
      <c r="B859" s="76"/>
    </row>
    <row r="860" spans="2:2" ht="12.75" customHeight="1" x14ac:dyDescent="0.35">
      <c r="B860" s="76"/>
    </row>
    <row r="861" spans="2:2" ht="12.75" customHeight="1" x14ac:dyDescent="0.35">
      <c r="B861" s="76"/>
    </row>
    <row r="862" spans="2:2" ht="12.75" customHeight="1" x14ac:dyDescent="0.35">
      <c r="B862" s="76"/>
    </row>
    <row r="863" spans="2:2" ht="12.75" customHeight="1" x14ac:dyDescent="0.35">
      <c r="B863" s="76"/>
    </row>
    <row r="864" spans="2:2" ht="12.75" customHeight="1" x14ac:dyDescent="0.35">
      <c r="B864" s="76"/>
    </row>
    <row r="865" spans="2:2" ht="12.75" customHeight="1" x14ac:dyDescent="0.35">
      <c r="B865" s="76"/>
    </row>
    <row r="866" spans="2:2" ht="12.75" customHeight="1" x14ac:dyDescent="0.35">
      <c r="B866" s="76"/>
    </row>
    <row r="867" spans="2:2" ht="12.75" customHeight="1" x14ac:dyDescent="0.35">
      <c r="B867" s="76"/>
    </row>
    <row r="868" spans="2:2" ht="12.75" customHeight="1" x14ac:dyDescent="0.35">
      <c r="B868" s="76"/>
    </row>
    <row r="869" spans="2:2" ht="12.75" customHeight="1" x14ac:dyDescent="0.35">
      <c r="B869" s="76"/>
    </row>
    <row r="870" spans="2:2" ht="12.75" customHeight="1" x14ac:dyDescent="0.35">
      <c r="B870" s="76"/>
    </row>
    <row r="871" spans="2:2" ht="12.75" customHeight="1" x14ac:dyDescent="0.35">
      <c r="B871" s="76"/>
    </row>
    <row r="872" spans="2:2" ht="12.75" customHeight="1" x14ac:dyDescent="0.35">
      <c r="B872" s="76"/>
    </row>
    <row r="873" spans="2:2" ht="12.75" customHeight="1" x14ac:dyDescent="0.35">
      <c r="B873" s="76"/>
    </row>
    <row r="874" spans="2:2" ht="12.75" customHeight="1" x14ac:dyDescent="0.35">
      <c r="B874" s="76"/>
    </row>
    <row r="875" spans="2:2" ht="12.75" customHeight="1" x14ac:dyDescent="0.35">
      <c r="B875" s="76"/>
    </row>
    <row r="876" spans="2:2" ht="12.75" customHeight="1" x14ac:dyDescent="0.35">
      <c r="B876" s="76"/>
    </row>
    <row r="877" spans="2:2" ht="12.75" customHeight="1" x14ac:dyDescent="0.35">
      <c r="B877" s="76"/>
    </row>
    <row r="878" spans="2:2" ht="12.75" customHeight="1" x14ac:dyDescent="0.35">
      <c r="B878" s="76"/>
    </row>
    <row r="879" spans="2:2" ht="12.75" customHeight="1" x14ac:dyDescent="0.35">
      <c r="B879" s="76"/>
    </row>
    <row r="880" spans="2:2" ht="12.75" customHeight="1" x14ac:dyDescent="0.35">
      <c r="B880" s="76"/>
    </row>
    <row r="881" spans="2:2" ht="12.75" customHeight="1" x14ac:dyDescent="0.35">
      <c r="B881" s="76"/>
    </row>
    <row r="882" spans="2:2" ht="12.75" customHeight="1" x14ac:dyDescent="0.35">
      <c r="B882" s="76"/>
    </row>
    <row r="883" spans="2:2" ht="12.75" customHeight="1" x14ac:dyDescent="0.35">
      <c r="B883" s="76"/>
    </row>
    <row r="884" spans="2:2" ht="12.75" customHeight="1" x14ac:dyDescent="0.35">
      <c r="B884" s="76"/>
    </row>
    <row r="885" spans="2:2" ht="12.75" customHeight="1" x14ac:dyDescent="0.35">
      <c r="B885" s="76"/>
    </row>
    <row r="886" spans="2:2" ht="12.75" customHeight="1" x14ac:dyDescent="0.35">
      <c r="B886" s="76"/>
    </row>
    <row r="887" spans="2:2" ht="12.75" customHeight="1" x14ac:dyDescent="0.35">
      <c r="B887" s="76"/>
    </row>
    <row r="888" spans="2:2" ht="12.75" customHeight="1" x14ac:dyDescent="0.35">
      <c r="B888" s="76"/>
    </row>
    <row r="889" spans="2:2" ht="12.75" customHeight="1" x14ac:dyDescent="0.35">
      <c r="B889" s="76"/>
    </row>
    <row r="890" spans="2:2" ht="12.75" customHeight="1" x14ac:dyDescent="0.35">
      <c r="B890" s="76"/>
    </row>
    <row r="891" spans="2:2" ht="12.75" customHeight="1" x14ac:dyDescent="0.35">
      <c r="B891" s="76"/>
    </row>
    <row r="892" spans="2:2" ht="12.75" customHeight="1" x14ac:dyDescent="0.35">
      <c r="B892" s="76"/>
    </row>
    <row r="893" spans="2:2" ht="12.75" customHeight="1" x14ac:dyDescent="0.35">
      <c r="B893" s="76"/>
    </row>
    <row r="894" spans="2:2" ht="12.75" customHeight="1" x14ac:dyDescent="0.35">
      <c r="B894" s="76"/>
    </row>
    <row r="895" spans="2:2" ht="12.75" customHeight="1" x14ac:dyDescent="0.35">
      <c r="B895" s="76"/>
    </row>
    <row r="896" spans="2:2" ht="12.75" customHeight="1" x14ac:dyDescent="0.35">
      <c r="B896" s="76"/>
    </row>
    <row r="897" spans="2:2" ht="12.75" customHeight="1" x14ac:dyDescent="0.35">
      <c r="B897" s="76"/>
    </row>
    <row r="898" spans="2:2" ht="12.75" customHeight="1" x14ac:dyDescent="0.35">
      <c r="B898" s="76"/>
    </row>
    <row r="899" spans="2:2" ht="12.75" customHeight="1" x14ac:dyDescent="0.35">
      <c r="B899" s="76"/>
    </row>
    <row r="900" spans="2:2" ht="12.75" customHeight="1" x14ac:dyDescent="0.35">
      <c r="B900" s="76"/>
    </row>
    <row r="901" spans="2:2" ht="12.75" customHeight="1" x14ac:dyDescent="0.35">
      <c r="B901" s="76"/>
    </row>
    <row r="902" spans="2:2" ht="12.75" customHeight="1" x14ac:dyDescent="0.35">
      <c r="B902" s="76"/>
    </row>
    <row r="903" spans="2:2" ht="12.75" customHeight="1" x14ac:dyDescent="0.35">
      <c r="B903" s="76"/>
    </row>
    <row r="904" spans="2:2" ht="12.75" customHeight="1" x14ac:dyDescent="0.35">
      <c r="B904" s="76"/>
    </row>
    <row r="905" spans="2:2" ht="12.75" customHeight="1" x14ac:dyDescent="0.35">
      <c r="B905" s="76"/>
    </row>
    <row r="906" spans="2:2" ht="12.75" customHeight="1" x14ac:dyDescent="0.35">
      <c r="B906" s="76"/>
    </row>
    <row r="907" spans="2:2" ht="12.75" customHeight="1" x14ac:dyDescent="0.35">
      <c r="B907" s="76"/>
    </row>
    <row r="908" spans="2:2" ht="12.75" customHeight="1" x14ac:dyDescent="0.35">
      <c r="B908" s="76"/>
    </row>
    <row r="909" spans="2:2" ht="12.75" customHeight="1" x14ac:dyDescent="0.35">
      <c r="B909" s="76"/>
    </row>
    <row r="910" spans="2:2" ht="12.75" customHeight="1" x14ac:dyDescent="0.35">
      <c r="B910" s="76"/>
    </row>
    <row r="911" spans="2:2" ht="12.75" customHeight="1" x14ac:dyDescent="0.35">
      <c r="B911" s="76"/>
    </row>
    <row r="912" spans="2:2" ht="12.75" customHeight="1" x14ac:dyDescent="0.35">
      <c r="B912" s="76"/>
    </row>
    <row r="913" spans="2:2" ht="12.75" customHeight="1" x14ac:dyDescent="0.35">
      <c r="B913" s="76"/>
    </row>
    <row r="914" spans="2:2" ht="12.75" customHeight="1" x14ac:dyDescent="0.35">
      <c r="B914" s="76"/>
    </row>
    <row r="915" spans="2:2" ht="12.75" customHeight="1" x14ac:dyDescent="0.35">
      <c r="B915" s="76"/>
    </row>
    <row r="916" spans="2:2" ht="12.75" customHeight="1" x14ac:dyDescent="0.35">
      <c r="B916" s="76"/>
    </row>
    <row r="917" spans="2:2" ht="12.75" customHeight="1" x14ac:dyDescent="0.35">
      <c r="B917" s="76"/>
    </row>
    <row r="918" spans="2:2" ht="12.75" customHeight="1" x14ac:dyDescent="0.35">
      <c r="B918" s="76"/>
    </row>
    <row r="919" spans="2:2" ht="12.75" customHeight="1" x14ac:dyDescent="0.35">
      <c r="B919" s="76"/>
    </row>
    <row r="920" spans="2:2" ht="12.75" customHeight="1" x14ac:dyDescent="0.35">
      <c r="B920" s="76"/>
    </row>
    <row r="921" spans="2:2" ht="12.75" customHeight="1" x14ac:dyDescent="0.35">
      <c r="B921" s="76"/>
    </row>
    <row r="922" spans="2:2" ht="12.75" customHeight="1" x14ac:dyDescent="0.35">
      <c r="B922" s="76"/>
    </row>
    <row r="923" spans="2:2" ht="12.75" customHeight="1" x14ac:dyDescent="0.35">
      <c r="B923" s="76"/>
    </row>
    <row r="924" spans="2:2" ht="12.75" customHeight="1" x14ac:dyDescent="0.35">
      <c r="B924" s="76"/>
    </row>
    <row r="925" spans="2:2" ht="12.75" customHeight="1" x14ac:dyDescent="0.35">
      <c r="B925" s="76"/>
    </row>
    <row r="926" spans="2:2" ht="12.75" customHeight="1" x14ac:dyDescent="0.35">
      <c r="B926" s="76"/>
    </row>
    <row r="927" spans="2:2" ht="12.75" customHeight="1" x14ac:dyDescent="0.35">
      <c r="B927" s="76"/>
    </row>
    <row r="928" spans="2:2" ht="12.75" customHeight="1" x14ac:dyDescent="0.35">
      <c r="B928" s="76"/>
    </row>
    <row r="929" spans="2:2" ht="12.75" customHeight="1" x14ac:dyDescent="0.35">
      <c r="B929" s="76"/>
    </row>
    <row r="930" spans="2:2" ht="12.75" customHeight="1" x14ac:dyDescent="0.35">
      <c r="B930" s="76"/>
    </row>
    <row r="931" spans="2:2" ht="12.75" customHeight="1" x14ac:dyDescent="0.35">
      <c r="B931" s="76"/>
    </row>
    <row r="932" spans="2:2" ht="12.75" customHeight="1" x14ac:dyDescent="0.35">
      <c r="B932" s="76"/>
    </row>
    <row r="933" spans="2:2" ht="12.75" customHeight="1" x14ac:dyDescent="0.35">
      <c r="B933" s="76"/>
    </row>
    <row r="934" spans="2:2" ht="12.75" customHeight="1" x14ac:dyDescent="0.35">
      <c r="B934" s="76"/>
    </row>
    <row r="935" spans="2:2" ht="12.75" customHeight="1" x14ac:dyDescent="0.35">
      <c r="B935" s="76"/>
    </row>
    <row r="936" spans="2:2" ht="12.75" customHeight="1" x14ac:dyDescent="0.35">
      <c r="B936" s="76"/>
    </row>
    <row r="937" spans="2:2" ht="12.75" customHeight="1" x14ac:dyDescent="0.35">
      <c r="B937" s="76"/>
    </row>
    <row r="938" spans="2:2" ht="12.75" customHeight="1" x14ac:dyDescent="0.35">
      <c r="B938" s="76"/>
    </row>
    <row r="939" spans="2:2" ht="12.75" customHeight="1" x14ac:dyDescent="0.35">
      <c r="B939" s="76"/>
    </row>
    <row r="940" spans="2:2" ht="12.75" customHeight="1" x14ac:dyDescent="0.35">
      <c r="B940" s="76"/>
    </row>
    <row r="941" spans="2:2" ht="12.75" customHeight="1" x14ac:dyDescent="0.35">
      <c r="B941" s="76"/>
    </row>
    <row r="942" spans="2:2" ht="12.75" customHeight="1" x14ac:dyDescent="0.35">
      <c r="B942" s="76"/>
    </row>
    <row r="943" spans="2:2" ht="12.75" customHeight="1" x14ac:dyDescent="0.35">
      <c r="B943" s="76"/>
    </row>
    <row r="944" spans="2:2" ht="12.75" customHeight="1" x14ac:dyDescent="0.35">
      <c r="B944" s="76"/>
    </row>
    <row r="945" spans="2:2" ht="12.75" customHeight="1" x14ac:dyDescent="0.35">
      <c r="B945" s="76"/>
    </row>
    <row r="946" spans="2:2" ht="12.75" customHeight="1" x14ac:dyDescent="0.35">
      <c r="B946" s="76"/>
    </row>
    <row r="947" spans="2:2" ht="12.75" customHeight="1" x14ac:dyDescent="0.35">
      <c r="B947" s="76"/>
    </row>
    <row r="948" spans="2:2" ht="12.75" customHeight="1" x14ac:dyDescent="0.35">
      <c r="B948" s="76"/>
    </row>
    <row r="949" spans="2:2" ht="12.75" customHeight="1" x14ac:dyDescent="0.35">
      <c r="B949" s="76"/>
    </row>
    <row r="950" spans="2:2" ht="12.75" customHeight="1" x14ac:dyDescent="0.35">
      <c r="B950" s="76"/>
    </row>
    <row r="951" spans="2:2" ht="12.75" customHeight="1" x14ac:dyDescent="0.35">
      <c r="B951" s="76"/>
    </row>
    <row r="952" spans="2:2" ht="12.75" customHeight="1" x14ac:dyDescent="0.35">
      <c r="B952" s="76"/>
    </row>
    <row r="953" spans="2:2" ht="12.75" customHeight="1" x14ac:dyDescent="0.35">
      <c r="B953" s="76"/>
    </row>
    <row r="954" spans="2:2" ht="12.75" customHeight="1" x14ac:dyDescent="0.35">
      <c r="B954" s="76"/>
    </row>
    <row r="955" spans="2:2" ht="12.75" customHeight="1" x14ac:dyDescent="0.35">
      <c r="B955" s="76"/>
    </row>
    <row r="956" spans="2:2" ht="12.75" customHeight="1" x14ac:dyDescent="0.35">
      <c r="B956" s="76"/>
    </row>
    <row r="957" spans="2:2" ht="12.75" customHeight="1" x14ac:dyDescent="0.35">
      <c r="B957" s="76"/>
    </row>
    <row r="958" spans="2:2" ht="12.75" customHeight="1" x14ac:dyDescent="0.35">
      <c r="B958" s="76"/>
    </row>
    <row r="959" spans="2:2" ht="12.75" customHeight="1" x14ac:dyDescent="0.35">
      <c r="B959" s="76"/>
    </row>
    <row r="960" spans="2:2" ht="12.75" customHeight="1" x14ac:dyDescent="0.35">
      <c r="B960" s="76"/>
    </row>
    <row r="961" spans="2:2" ht="12.75" customHeight="1" x14ac:dyDescent="0.35">
      <c r="B961" s="76"/>
    </row>
    <row r="962" spans="2:2" ht="12.75" customHeight="1" x14ac:dyDescent="0.35">
      <c r="B962" s="76"/>
    </row>
    <row r="963" spans="2:2" ht="12.75" customHeight="1" x14ac:dyDescent="0.35">
      <c r="B963" s="76"/>
    </row>
    <row r="964" spans="2:2" ht="12.75" customHeight="1" x14ac:dyDescent="0.35">
      <c r="B964" s="76"/>
    </row>
    <row r="965" spans="2:2" ht="12.75" customHeight="1" x14ac:dyDescent="0.35">
      <c r="B965" s="76"/>
    </row>
    <row r="966" spans="2:2" ht="12.75" customHeight="1" x14ac:dyDescent="0.35">
      <c r="B966" s="76"/>
    </row>
    <row r="967" spans="2:2" ht="12.75" customHeight="1" x14ac:dyDescent="0.35">
      <c r="B967" s="76"/>
    </row>
    <row r="968" spans="2:2" ht="12.75" customHeight="1" x14ac:dyDescent="0.35">
      <c r="B968" s="76"/>
    </row>
    <row r="969" spans="2:2" ht="12.75" customHeight="1" x14ac:dyDescent="0.35">
      <c r="B969" s="76"/>
    </row>
    <row r="970" spans="2:2" ht="12.75" customHeight="1" x14ac:dyDescent="0.35">
      <c r="B970" s="76"/>
    </row>
    <row r="971" spans="2:2" ht="12.75" customHeight="1" x14ac:dyDescent="0.35">
      <c r="B971" s="76"/>
    </row>
    <row r="972" spans="2:2" ht="12.75" customHeight="1" x14ac:dyDescent="0.35">
      <c r="B972" s="76"/>
    </row>
    <row r="973" spans="2:2" ht="12.75" customHeight="1" x14ac:dyDescent="0.35">
      <c r="B973" s="76"/>
    </row>
    <row r="974" spans="2:2" ht="12.75" customHeight="1" x14ac:dyDescent="0.35">
      <c r="B974" s="76"/>
    </row>
    <row r="975" spans="2:2" ht="12.75" customHeight="1" x14ac:dyDescent="0.35">
      <c r="B975" s="76"/>
    </row>
    <row r="976" spans="2:2" ht="12.75" customHeight="1" x14ac:dyDescent="0.35">
      <c r="B976" s="76"/>
    </row>
    <row r="977" spans="2:2" ht="12.75" customHeight="1" x14ac:dyDescent="0.35">
      <c r="B977" s="76"/>
    </row>
    <row r="978" spans="2:2" ht="12.75" customHeight="1" x14ac:dyDescent="0.35">
      <c r="B978" s="76"/>
    </row>
    <row r="979" spans="2:2" ht="12.75" customHeight="1" x14ac:dyDescent="0.35">
      <c r="B979" s="76"/>
    </row>
    <row r="980" spans="2:2" ht="12.75" customHeight="1" x14ac:dyDescent="0.35">
      <c r="B980" s="76"/>
    </row>
    <row r="981" spans="2:2" ht="12.75" customHeight="1" x14ac:dyDescent="0.35">
      <c r="B981" s="76"/>
    </row>
    <row r="982" spans="2:2" ht="12.75" customHeight="1" x14ac:dyDescent="0.35">
      <c r="B982" s="76"/>
    </row>
    <row r="983" spans="2:2" ht="12.75" customHeight="1" x14ac:dyDescent="0.35">
      <c r="B983" s="76"/>
    </row>
    <row r="984" spans="2:2" ht="12.75" customHeight="1" x14ac:dyDescent="0.35">
      <c r="B984" s="76"/>
    </row>
    <row r="985" spans="2:2" ht="12.75" customHeight="1" x14ac:dyDescent="0.35">
      <c r="B985" s="76"/>
    </row>
    <row r="986" spans="2:2" ht="12.75" customHeight="1" x14ac:dyDescent="0.35">
      <c r="B986" s="76"/>
    </row>
    <row r="987" spans="2:2" ht="12.75" customHeight="1" x14ac:dyDescent="0.35">
      <c r="B987" s="76"/>
    </row>
    <row r="988" spans="2:2" ht="12.75" customHeight="1" x14ac:dyDescent="0.35">
      <c r="B988" s="76"/>
    </row>
    <row r="989" spans="2:2" ht="12.75" customHeight="1" x14ac:dyDescent="0.35">
      <c r="B989" s="76"/>
    </row>
    <row r="990" spans="2:2" ht="12.75" customHeight="1" x14ac:dyDescent="0.35">
      <c r="B990" s="76"/>
    </row>
    <row r="991" spans="2:2" ht="12.75" customHeight="1" x14ac:dyDescent="0.35">
      <c r="B991" s="76"/>
    </row>
    <row r="992" spans="2:2" ht="12.75" customHeight="1" x14ac:dyDescent="0.35">
      <c r="B992" s="76"/>
    </row>
    <row r="993" spans="2:2" ht="12.75" customHeight="1" x14ac:dyDescent="0.35">
      <c r="B993" s="76"/>
    </row>
    <row r="994" spans="2:2" ht="12.75" customHeight="1" x14ac:dyDescent="0.35">
      <c r="B994" s="76"/>
    </row>
    <row r="995" spans="2:2" ht="12.75" customHeight="1" x14ac:dyDescent="0.35">
      <c r="B995" s="76"/>
    </row>
    <row r="996" spans="2:2" ht="12.75" customHeight="1" x14ac:dyDescent="0.35">
      <c r="B996" s="76"/>
    </row>
    <row r="997" spans="2:2" ht="12.75" customHeight="1" x14ac:dyDescent="0.35">
      <c r="B997" s="76"/>
    </row>
    <row r="998" spans="2:2" ht="12.75" customHeight="1" x14ac:dyDescent="0.35">
      <c r="B998" s="76"/>
    </row>
    <row r="999" spans="2:2" ht="12.75" customHeight="1" x14ac:dyDescent="0.35">
      <c r="B999" s="76"/>
    </row>
    <row r="1000" spans="2:2" ht="12.75" customHeight="1" x14ac:dyDescent="0.35">
      <c r="B1000" s="76"/>
    </row>
  </sheetData>
  <mergeCells count="10">
    <mergeCell ref="J106:N106"/>
    <mergeCell ref="J137:K137"/>
    <mergeCell ref="J138:K138"/>
    <mergeCell ref="K2:P2"/>
    <mergeCell ref="K3:P3"/>
    <mergeCell ref="J38:N38"/>
    <mergeCell ref="J39:N39"/>
    <mergeCell ref="K68:P68"/>
    <mergeCell ref="K69:P69"/>
    <mergeCell ref="J105:N105"/>
  </mergeCells>
  <printOptions horizontalCentered="1" verticalCentered="1"/>
  <pageMargins left="0.23622047244094491" right="0.23622047244094491" top="0.74803149606299213" bottom="0.74803149606299213" header="0" footer="0"/>
  <pageSetup paperSize="9" orientation="landscape"/>
  <headerFooter>
    <oddFooter>&amp;CPrepared by Jim Marriner 0274961945</oddFooter>
  </headerFooter>
  <rowBreaks count="2" manualBreakCount="2">
    <brk id="66" man="1"/>
    <brk id="3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e7bdf6c0c0b95fdb7499adf33be6f3b0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0bbb6d72b20698141df2306819cf4e20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9BAD5171-A133-4AF3-A75E-3EB5CD91FD0E}"/>
</file>

<file path=customXml/itemProps2.xml><?xml version="1.0" encoding="utf-8"?>
<ds:datastoreItem xmlns:ds="http://schemas.openxmlformats.org/officeDocument/2006/customXml" ds:itemID="{56333EC3-19AE-4DB7-9BDD-6DB7714BFE2B}"/>
</file>

<file path=customXml/itemProps3.xml><?xml version="1.0" encoding="utf-8"?>
<ds:datastoreItem xmlns:ds="http://schemas.openxmlformats.org/officeDocument/2006/customXml" ds:itemID="{22562AA4-0644-404C-959F-252B2257AA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sections</vt:lpstr>
      <vt:lpstr>Score cards</vt:lpstr>
      <vt:lpstr>section play</vt:lpstr>
      <vt:lpstr>scores</vt:lpstr>
      <vt:lpstr>27 Qualify</vt:lpstr>
      <vt:lpstr>32 Qualify</vt:lpstr>
      <vt:lpstr>post_section</vt:lpstr>
      <vt:lpstr>post_sections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Kate2024</dc:creator>
  <cp:lastModifiedBy>Kate Smith</cp:lastModifiedBy>
  <dcterms:created xsi:type="dcterms:W3CDTF">2026-07-07T22:33:24Z</dcterms:created>
  <dcterms:modified xsi:type="dcterms:W3CDTF">2026-07-07T22:33:24Z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