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ational Masters/2025 CNZ National Masters - Papatoetoe/"/>
    </mc:Choice>
  </mc:AlternateContent>
  <xr:revisionPtr revIDLastSave="0" documentId="8_{43A1FA26-C074-4AD8-ABA7-77829B9CA8C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s" sheetId="1" r:id="rId1"/>
    <sheet name="Score cards" sheetId="2" state="hidden" r:id="rId2"/>
    <sheet name="section play" sheetId="3" r:id="rId3"/>
    <sheet name="scores" sheetId="4" r:id="rId4"/>
    <sheet name="33 Qualify" sheetId="5" r:id="rId5"/>
    <sheet name="32 Qualify" sheetId="6" state="hidden" r:id="rId6"/>
  </sheets>
  <definedNames>
    <definedName name="post_section">scores!$B$1:$D$42</definedName>
    <definedName name="post_sections">scores!$B$1:$D$48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1" i="6" l="1"/>
  <c r="F140" i="6"/>
  <c r="F139" i="6"/>
  <c r="J136" i="6"/>
  <c r="J135" i="6"/>
  <c r="F132" i="6"/>
  <c r="F131" i="6"/>
  <c r="N128" i="6"/>
  <c r="N127" i="6"/>
  <c r="F124" i="6"/>
  <c r="F123" i="6"/>
  <c r="J120" i="6"/>
  <c r="J119" i="6"/>
  <c r="J117" i="6"/>
  <c r="F116" i="6"/>
  <c r="J115" i="6"/>
  <c r="F115" i="6"/>
  <c r="B114" i="6"/>
  <c r="T107" i="6"/>
  <c r="T106" i="6"/>
  <c r="T105" i="6"/>
  <c r="T104" i="6"/>
  <c r="R104" i="6"/>
  <c r="T103" i="6"/>
  <c r="F103" i="6"/>
  <c r="B103" i="6"/>
  <c r="T102" i="6"/>
  <c r="F102" i="6"/>
  <c r="J101" i="6"/>
  <c r="J100" i="6"/>
  <c r="F99" i="6"/>
  <c r="F98" i="6"/>
  <c r="N97" i="6"/>
  <c r="N96" i="6"/>
  <c r="F95" i="6"/>
  <c r="F94" i="6"/>
  <c r="J93" i="6"/>
  <c r="J92" i="6"/>
  <c r="F91" i="6"/>
  <c r="W90" i="6"/>
  <c r="T90" i="6"/>
  <c r="F90" i="6"/>
  <c r="T89" i="6"/>
  <c r="W89" i="6" s="1"/>
  <c r="N89" i="6"/>
  <c r="W88" i="6"/>
  <c r="T88" i="6"/>
  <c r="N88" i="6"/>
  <c r="T87" i="6"/>
  <c r="F87" i="6"/>
  <c r="W86" i="6"/>
  <c r="T86" i="6"/>
  <c r="F86" i="6"/>
  <c r="T85" i="6"/>
  <c r="J85" i="6"/>
  <c r="W84" i="6"/>
  <c r="T84" i="6"/>
  <c r="J84" i="6"/>
  <c r="T83" i="6"/>
  <c r="F83" i="6"/>
  <c r="W82" i="6"/>
  <c r="T82" i="6"/>
  <c r="F82" i="6"/>
  <c r="W81" i="6"/>
  <c r="T81" i="6"/>
  <c r="N81" i="6"/>
  <c r="W80" i="6"/>
  <c r="T80" i="6"/>
  <c r="N80" i="6"/>
  <c r="T79" i="6"/>
  <c r="W79" i="6" s="1"/>
  <c r="F79" i="6"/>
  <c r="W78" i="6"/>
  <c r="T78" i="6"/>
  <c r="F78" i="6"/>
  <c r="T77" i="6"/>
  <c r="W77" i="6" s="1"/>
  <c r="J77" i="6"/>
  <c r="W76" i="6"/>
  <c r="T76" i="6"/>
  <c r="J76" i="6"/>
  <c r="T75" i="6"/>
  <c r="K75" i="6"/>
  <c r="F75" i="6"/>
  <c r="W74" i="6"/>
  <c r="T74" i="6"/>
  <c r="F74" i="6"/>
  <c r="B74" i="6"/>
  <c r="W73" i="6"/>
  <c r="T73" i="6"/>
  <c r="J73" i="6"/>
  <c r="B64" i="6"/>
  <c r="B63" i="6"/>
  <c r="F62" i="6"/>
  <c r="F61" i="6"/>
  <c r="B60" i="6"/>
  <c r="B59" i="6"/>
  <c r="J58" i="6"/>
  <c r="J57" i="6"/>
  <c r="B56" i="6"/>
  <c r="B55" i="6"/>
  <c r="F54" i="6"/>
  <c r="F53" i="6"/>
  <c r="B52" i="6"/>
  <c r="B51" i="6"/>
  <c r="N50" i="6"/>
  <c r="N49" i="6"/>
  <c r="B48" i="6"/>
  <c r="B47" i="6"/>
  <c r="F46" i="6"/>
  <c r="F45" i="6"/>
  <c r="B44" i="6"/>
  <c r="B43" i="6"/>
  <c r="J42" i="6"/>
  <c r="J41" i="6"/>
  <c r="B40" i="6"/>
  <c r="J39" i="6"/>
  <c r="B39" i="6"/>
  <c r="F38" i="6"/>
  <c r="J37" i="6"/>
  <c r="F37" i="6"/>
  <c r="B36" i="6"/>
  <c r="B35" i="6"/>
  <c r="R32" i="6"/>
  <c r="F31" i="6"/>
  <c r="F30" i="6"/>
  <c r="J29" i="6"/>
  <c r="J28" i="6"/>
  <c r="F27" i="6"/>
  <c r="F26" i="6"/>
  <c r="N25" i="6"/>
  <c r="N24" i="6"/>
  <c r="F23" i="6"/>
  <c r="F22" i="6"/>
  <c r="J21" i="6"/>
  <c r="J20" i="6"/>
  <c r="F19" i="6"/>
  <c r="F18" i="6"/>
  <c r="N17" i="6"/>
  <c r="N16" i="6"/>
  <c r="F15" i="6"/>
  <c r="F14" i="6"/>
  <c r="J13" i="6"/>
  <c r="J12" i="6"/>
  <c r="F11" i="6"/>
  <c r="F10" i="6"/>
  <c r="N9" i="6"/>
  <c r="N8" i="6"/>
  <c r="F7" i="6"/>
  <c r="F6" i="6"/>
  <c r="J5" i="6"/>
  <c r="J4" i="6"/>
  <c r="K3" i="6"/>
  <c r="F3" i="6"/>
  <c r="F2" i="6"/>
  <c r="J1" i="6"/>
  <c r="J135" i="5"/>
  <c r="J134" i="5"/>
  <c r="N127" i="5" s="1"/>
  <c r="J119" i="5"/>
  <c r="N126" i="5" s="1"/>
  <c r="J118" i="5"/>
  <c r="J116" i="5"/>
  <c r="J114" i="5"/>
  <c r="F114" i="5"/>
  <c r="K79" i="5"/>
  <c r="W78" i="5"/>
  <c r="T78" i="5"/>
  <c r="J77" i="5"/>
  <c r="J64" i="5"/>
  <c r="J46" i="5"/>
  <c r="J44" i="5"/>
  <c r="K7" i="5"/>
  <c r="W6" i="5"/>
  <c r="T6" i="5"/>
  <c r="J5" i="5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B66" i="4"/>
  <c r="G66" i="4" s="1"/>
  <c r="G65" i="4"/>
  <c r="B65" i="4"/>
  <c r="B64" i="4"/>
  <c r="G63" i="4"/>
  <c r="B63" i="4"/>
  <c r="B62" i="4"/>
  <c r="G62" i="4" s="1"/>
  <c r="G61" i="4"/>
  <c r="B61" i="4"/>
  <c r="B60" i="4"/>
  <c r="G60" i="4" s="1"/>
  <c r="G59" i="4"/>
  <c r="B59" i="4"/>
  <c r="B58" i="4"/>
  <c r="G58" i="4" s="1"/>
  <c r="G57" i="4"/>
  <c r="B57" i="4"/>
  <c r="B56" i="4"/>
  <c r="G55" i="4"/>
  <c r="B55" i="4"/>
  <c r="B54" i="4"/>
  <c r="G54" i="4" s="1"/>
  <c r="G53" i="4"/>
  <c r="B53" i="4"/>
  <c r="B52" i="4"/>
  <c r="G52" i="4" s="1"/>
  <c r="G51" i="4"/>
  <c r="B51" i="4"/>
  <c r="B50" i="4"/>
  <c r="G49" i="4"/>
  <c r="B49" i="4"/>
  <c r="B48" i="4"/>
  <c r="G47" i="4"/>
  <c r="B47" i="4"/>
  <c r="B46" i="4"/>
  <c r="G46" i="4" s="1"/>
  <c r="G45" i="4"/>
  <c r="B45" i="4"/>
  <c r="B44" i="4"/>
  <c r="G44" i="4" s="1"/>
  <c r="B43" i="4"/>
  <c r="B42" i="4"/>
  <c r="G42" i="4" s="1"/>
  <c r="G41" i="4"/>
  <c r="B41" i="4"/>
  <c r="B40" i="4"/>
  <c r="B39" i="4"/>
  <c r="G39" i="4" s="1"/>
  <c r="B38" i="4"/>
  <c r="G38" i="4" s="1"/>
  <c r="B37" i="4"/>
  <c r="G37" i="4" s="1"/>
  <c r="B36" i="4"/>
  <c r="B35" i="4"/>
  <c r="B34" i="4"/>
  <c r="G34" i="4" s="1"/>
  <c r="G33" i="4"/>
  <c r="B33" i="4"/>
  <c r="B32" i="4"/>
  <c r="G31" i="4"/>
  <c r="B31" i="4"/>
  <c r="B30" i="4"/>
  <c r="G30" i="4" s="1"/>
  <c r="B29" i="4"/>
  <c r="G29" i="4" s="1"/>
  <c r="B28" i="4"/>
  <c r="G28" i="4" s="1"/>
  <c r="B27" i="4"/>
  <c r="B26" i="4"/>
  <c r="G26" i="4" s="1"/>
  <c r="G25" i="4"/>
  <c r="B25" i="4"/>
  <c r="B24" i="4"/>
  <c r="G23" i="4"/>
  <c r="B23" i="4"/>
  <c r="B22" i="4"/>
  <c r="G22" i="4" s="1"/>
  <c r="B21" i="4"/>
  <c r="G21" i="4" s="1"/>
  <c r="B20" i="4"/>
  <c r="G20" i="4" s="1"/>
  <c r="B19" i="4"/>
  <c r="B18" i="4"/>
  <c r="G18" i="4" s="1"/>
  <c r="G17" i="4"/>
  <c r="B17" i="4"/>
  <c r="B16" i="4"/>
  <c r="B15" i="4"/>
  <c r="G15" i="4" s="1"/>
  <c r="B14" i="4"/>
  <c r="G14" i="4" s="1"/>
  <c r="B13" i="4"/>
  <c r="G13" i="4" s="1"/>
  <c r="B12" i="4"/>
  <c r="G12" i="4" s="1"/>
  <c r="B11" i="4"/>
  <c r="B10" i="4"/>
  <c r="G10" i="4" s="1"/>
  <c r="G9" i="4"/>
  <c r="B9" i="4"/>
  <c r="B8" i="4"/>
  <c r="B7" i="4"/>
  <c r="G7" i="4" s="1"/>
  <c r="B6" i="4"/>
  <c r="G6" i="4" s="1"/>
  <c r="B5" i="4"/>
  <c r="G5" i="4" s="1"/>
  <c r="B4" i="4"/>
  <c r="G4" i="4" s="1"/>
  <c r="B3" i="4"/>
  <c r="B2" i="4"/>
  <c r="G2" i="4" s="1"/>
  <c r="G1" i="4"/>
  <c r="B1" i="4"/>
  <c r="G243" i="3"/>
  <c r="G244" i="3" s="1"/>
  <c r="F243" i="3"/>
  <c r="F244" i="3" s="1"/>
  <c r="E243" i="3"/>
  <c r="E244" i="3" s="1"/>
  <c r="D243" i="3"/>
  <c r="D244" i="3" s="1"/>
  <c r="C243" i="3"/>
  <c r="C244" i="3" s="1"/>
  <c r="H244" i="3" s="1"/>
  <c r="H242" i="3"/>
  <c r="F242" i="3"/>
  <c r="C242" i="3"/>
  <c r="G241" i="3"/>
  <c r="G242" i="3" s="1"/>
  <c r="E241" i="3"/>
  <c r="E242" i="3" s="1"/>
  <c r="D241" i="3"/>
  <c r="D242" i="3" s="1"/>
  <c r="C241" i="3"/>
  <c r="G240" i="3"/>
  <c r="D240" i="3"/>
  <c r="F239" i="3"/>
  <c r="F240" i="3" s="1"/>
  <c r="E239" i="3"/>
  <c r="E240" i="3" s="1"/>
  <c r="C239" i="3"/>
  <c r="C240" i="3" s="1"/>
  <c r="G238" i="3"/>
  <c r="F238" i="3"/>
  <c r="E238" i="3"/>
  <c r="D238" i="3"/>
  <c r="C238" i="3"/>
  <c r="F237" i="3"/>
  <c r="D237" i="3"/>
  <c r="G236" i="3"/>
  <c r="F236" i="3"/>
  <c r="E236" i="3"/>
  <c r="D236" i="3"/>
  <c r="C236" i="3"/>
  <c r="G235" i="3"/>
  <c r="G234" i="3"/>
  <c r="F234" i="3"/>
  <c r="E234" i="3"/>
  <c r="D234" i="3"/>
  <c r="C234" i="3"/>
  <c r="G229" i="3"/>
  <c r="F229" i="3"/>
  <c r="E229" i="3"/>
  <c r="D229" i="3"/>
  <c r="C229" i="3"/>
  <c r="G228" i="3"/>
  <c r="F228" i="3"/>
  <c r="E228" i="3"/>
  <c r="D228" i="3"/>
  <c r="C228" i="3"/>
  <c r="F227" i="3"/>
  <c r="D227" i="3"/>
  <c r="C227" i="3"/>
  <c r="G226" i="3"/>
  <c r="G227" i="3" s="1"/>
  <c r="E226" i="3"/>
  <c r="E227" i="3" s="1"/>
  <c r="D226" i="3"/>
  <c r="C226" i="3"/>
  <c r="H225" i="3"/>
  <c r="G225" i="3"/>
  <c r="D225" i="3"/>
  <c r="F224" i="3"/>
  <c r="F225" i="3" s="1"/>
  <c r="E224" i="3"/>
  <c r="E225" i="3" s="1"/>
  <c r="C224" i="3"/>
  <c r="C225" i="3" s="1"/>
  <c r="G223" i="3"/>
  <c r="F223" i="3"/>
  <c r="H223" i="3" s="1"/>
  <c r="E223" i="3"/>
  <c r="C223" i="3"/>
  <c r="F222" i="3"/>
  <c r="D222" i="3"/>
  <c r="D223" i="3" s="1"/>
  <c r="F221" i="3"/>
  <c r="E221" i="3"/>
  <c r="D221" i="3"/>
  <c r="C221" i="3"/>
  <c r="G220" i="3"/>
  <c r="G221" i="3" s="1"/>
  <c r="G219" i="3"/>
  <c r="H219" i="3" s="1"/>
  <c r="F219" i="3"/>
  <c r="E219" i="3"/>
  <c r="D219" i="3"/>
  <c r="C219" i="3"/>
  <c r="E214" i="3"/>
  <c r="D214" i="3"/>
  <c r="C214" i="3"/>
  <c r="G213" i="3"/>
  <c r="G214" i="3" s="1"/>
  <c r="F213" i="3"/>
  <c r="F214" i="3" s="1"/>
  <c r="E213" i="3"/>
  <c r="D213" i="3"/>
  <c r="C213" i="3"/>
  <c r="G212" i="3"/>
  <c r="F212" i="3"/>
  <c r="C212" i="3"/>
  <c r="G211" i="3"/>
  <c r="E211" i="3"/>
  <c r="E212" i="3" s="1"/>
  <c r="D211" i="3"/>
  <c r="D212" i="3" s="1"/>
  <c r="C211" i="3"/>
  <c r="G210" i="3"/>
  <c r="F210" i="3"/>
  <c r="D210" i="3"/>
  <c r="F209" i="3"/>
  <c r="E209" i="3"/>
  <c r="E210" i="3" s="1"/>
  <c r="C209" i="3"/>
  <c r="C210" i="3" s="1"/>
  <c r="G208" i="3"/>
  <c r="F208" i="3"/>
  <c r="E208" i="3"/>
  <c r="C208" i="3"/>
  <c r="F207" i="3"/>
  <c r="D207" i="3"/>
  <c r="D208" i="3" s="1"/>
  <c r="G206" i="3"/>
  <c r="F206" i="3"/>
  <c r="E206" i="3"/>
  <c r="D206" i="3"/>
  <c r="C206" i="3"/>
  <c r="H206" i="3" s="1"/>
  <c r="G205" i="3"/>
  <c r="G204" i="3"/>
  <c r="F204" i="3"/>
  <c r="E204" i="3"/>
  <c r="D204" i="3"/>
  <c r="C204" i="3"/>
  <c r="H204" i="3" s="1"/>
  <c r="G199" i="3"/>
  <c r="E199" i="3"/>
  <c r="D199" i="3"/>
  <c r="C199" i="3"/>
  <c r="G198" i="3"/>
  <c r="F198" i="3"/>
  <c r="F199" i="3" s="1"/>
  <c r="E198" i="3"/>
  <c r="D198" i="3"/>
  <c r="C198" i="3"/>
  <c r="F197" i="3"/>
  <c r="E197" i="3"/>
  <c r="D197" i="3"/>
  <c r="C197" i="3"/>
  <c r="G196" i="3"/>
  <c r="G197" i="3" s="1"/>
  <c r="E196" i="3"/>
  <c r="D196" i="3"/>
  <c r="C196" i="3"/>
  <c r="G195" i="3"/>
  <c r="F195" i="3"/>
  <c r="D195" i="3"/>
  <c r="F194" i="3"/>
  <c r="E194" i="3"/>
  <c r="E195" i="3" s="1"/>
  <c r="C194" i="3"/>
  <c r="C195" i="3" s="1"/>
  <c r="H193" i="3"/>
  <c r="G193" i="3"/>
  <c r="F193" i="3"/>
  <c r="E193" i="3"/>
  <c r="D193" i="3"/>
  <c r="C193" i="3"/>
  <c r="F192" i="3"/>
  <c r="D192" i="3"/>
  <c r="F191" i="3"/>
  <c r="E191" i="3"/>
  <c r="D191" i="3"/>
  <c r="C191" i="3"/>
  <c r="G190" i="3"/>
  <c r="G191" i="3" s="1"/>
  <c r="G189" i="3"/>
  <c r="F189" i="3"/>
  <c r="E189" i="3"/>
  <c r="D189" i="3"/>
  <c r="C189" i="3"/>
  <c r="G184" i="3"/>
  <c r="E184" i="3"/>
  <c r="D184" i="3"/>
  <c r="C184" i="3"/>
  <c r="G183" i="3"/>
  <c r="F183" i="3"/>
  <c r="F184" i="3" s="1"/>
  <c r="E183" i="3"/>
  <c r="D183" i="3"/>
  <c r="C183" i="3"/>
  <c r="F182" i="3"/>
  <c r="D182" i="3"/>
  <c r="G181" i="3"/>
  <c r="G182" i="3" s="1"/>
  <c r="E181" i="3"/>
  <c r="E182" i="3" s="1"/>
  <c r="D181" i="3"/>
  <c r="C181" i="3"/>
  <c r="C182" i="3" s="1"/>
  <c r="G180" i="3"/>
  <c r="F180" i="3"/>
  <c r="D180" i="3"/>
  <c r="F179" i="3"/>
  <c r="E179" i="3"/>
  <c r="E180" i="3" s="1"/>
  <c r="C179" i="3"/>
  <c r="C180" i="3" s="1"/>
  <c r="G178" i="3"/>
  <c r="F178" i="3"/>
  <c r="E178" i="3"/>
  <c r="C178" i="3"/>
  <c r="F177" i="3"/>
  <c r="D177" i="3"/>
  <c r="D178" i="3" s="1"/>
  <c r="G176" i="3"/>
  <c r="F176" i="3"/>
  <c r="E176" i="3"/>
  <c r="D176" i="3"/>
  <c r="C176" i="3"/>
  <c r="G175" i="3"/>
  <c r="G174" i="3"/>
  <c r="F174" i="3"/>
  <c r="E174" i="3"/>
  <c r="D174" i="3"/>
  <c r="H174" i="3" s="1"/>
  <c r="C174" i="3"/>
  <c r="G169" i="3"/>
  <c r="F169" i="3"/>
  <c r="E169" i="3"/>
  <c r="D169" i="3"/>
  <c r="G168" i="3"/>
  <c r="F168" i="3"/>
  <c r="E168" i="3"/>
  <c r="D168" i="3"/>
  <c r="C168" i="3"/>
  <c r="C169" i="3" s="1"/>
  <c r="G167" i="3"/>
  <c r="F167" i="3"/>
  <c r="E167" i="3"/>
  <c r="D167" i="3"/>
  <c r="C167" i="3"/>
  <c r="H167" i="3" s="1"/>
  <c r="G166" i="3"/>
  <c r="E166" i="3"/>
  <c r="D166" i="3"/>
  <c r="C166" i="3"/>
  <c r="G165" i="3"/>
  <c r="D165" i="3"/>
  <c r="C165" i="3"/>
  <c r="F164" i="3"/>
  <c r="F165" i="3" s="1"/>
  <c r="E164" i="3"/>
  <c r="E165" i="3" s="1"/>
  <c r="C164" i="3"/>
  <c r="G163" i="3"/>
  <c r="H163" i="3" s="1"/>
  <c r="E163" i="3"/>
  <c r="D163" i="3"/>
  <c r="C163" i="3"/>
  <c r="F162" i="3"/>
  <c r="F163" i="3" s="1"/>
  <c r="D162" i="3"/>
  <c r="G161" i="3"/>
  <c r="F161" i="3"/>
  <c r="E161" i="3"/>
  <c r="D161" i="3"/>
  <c r="C161" i="3"/>
  <c r="H161" i="3" s="1"/>
  <c r="G160" i="3"/>
  <c r="G159" i="3"/>
  <c r="F159" i="3"/>
  <c r="E159" i="3"/>
  <c r="D159" i="3"/>
  <c r="C159" i="3"/>
  <c r="H159" i="3" s="1"/>
  <c r="M153" i="3"/>
  <c r="G153" i="3"/>
  <c r="F153" i="3"/>
  <c r="E153" i="3"/>
  <c r="C153" i="3"/>
  <c r="H153" i="3" s="1"/>
  <c r="G152" i="3"/>
  <c r="F152" i="3"/>
  <c r="E152" i="3"/>
  <c r="D152" i="3"/>
  <c r="D153" i="3" s="1"/>
  <c r="C152" i="3"/>
  <c r="G151" i="3"/>
  <c r="F151" i="3"/>
  <c r="E151" i="3"/>
  <c r="D151" i="3"/>
  <c r="G150" i="3"/>
  <c r="E150" i="3"/>
  <c r="D150" i="3"/>
  <c r="C150" i="3"/>
  <c r="C151" i="3" s="1"/>
  <c r="H151" i="3" s="1"/>
  <c r="B150" i="3"/>
  <c r="M151" i="3" s="1"/>
  <c r="G149" i="3"/>
  <c r="F149" i="3"/>
  <c r="E149" i="3"/>
  <c r="D149" i="3"/>
  <c r="F148" i="3"/>
  <c r="E148" i="3"/>
  <c r="C148" i="3"/>
  <c r="C149" i="3" s="1"/>
  <c r="H149" i="3" s="1"/>
  <c r="H147" i="3"/>
  <c r="G147" i="3"/>
  <c r="F147" i="3"/>
  <c r="E147" i="3"/>
  <c r="D147" i="3"/>
  <c r="C147" i="3"/>
  <c r="F146" i="3"/>
  <c r="D146" i="3"/>
  <c r="F145" i="3"/>
  <c r="E145" i="3"/>
  <c r="D145" i="3"/>
  <c r="C145" i="3"/>
  <c r="G144" i="3"/>
  <c r="G145" i="3" s="1"/>
  <c r="M143" i="3"/>
  <c r="G143" i="3"/>
  <c r="F143" i="3"/>
  <c r="E143" i="3"/>
  <c r="D143" i="3"/>
  <c r="C143" i="3"/>
  <c r="H143" i="3" s="1"/>
  <c r="N139" i="3"/>
  <c r="M139" i="3"/>
  <c r="G139" i="3"/>
  <c r="F139" i="3"/>
  <c r="D139" i="3"/>
  <c r="G138" i="3"/>
  <c r="F138" i="3"/>
  <c r="E138" i="3"/>
  <c r="E139" i="3" s="1"/>
  <c r="D138" i="3"/>
  <c r="C138" i="3"/>
  <c r="C139" i="3" s="1"/>
  <c r="B138" i="3"/>
  <c r="M137" i="3"/>
  <c r="G137" i="3"/>
  <c r="F137" i="3"/>
  <c r="G136" i="3"/>
  <c r="E136" i="3"/>
  <c r="E137" i="3" s="1"/>
  <c r="D136" i="3"/>
  <c r="D137" i="3" s="1"/>
  <c r="C136" i="3"/>
  <c r="C137" i="3" s="1"/>
  <c r="B136" i="3"/>
  <c r="G135" i="3"/>
  <c r="F135" i="3"/>
  <c r="D135" i="3"/>
  <c r="F134" i="3"/>
  <c r="E134" i="3"/>
  <c r="E135" i="3" s="1"/>
  <c r="C134" i="3"/>
  <c r="C135" i="3" s="1"/>
  <c r="H135" i="3" s="1"/>
  <c r="G133" i="3"/>
  <c r="E133" i="3"/>
  <c r="C133" i="3"/>
  <c r="F132" i="3"/>
  <c r="F133" i="3" s="1"/>
  <c r="D132" i="3"/>
  <c r="D133" i="3" s="1"/>
  <c r="F131" i="3"/>
  <c r="E131" i="3"/>
  <c r="D131" i="3"/>
  <c r="C131" i="3"/>
  <c r="G130" i="3"/>
  <c r="G131" i="3" s="1"/>
  <c r="H129" i="3"/>
  <c r="G129" i="3"/>
  <c r="F129" i="3"/>
  <c r="E129" i="3"/>
  <c r="D129" i="3"/>
  <c r="C129" i="3"/>
  <c r="B128" i="3"/>
  <c r="M129" i="3" s="1"/>
  <c r="M125" i="3"/>
  <c r="G125" i="3"/>
  <c r="F125" i="3"/>
  <c r="D125" i="3"/>
  <c r="G124" i="3"/>
  <c r="F124" i="3"/>
  <c r="E124" i="3"/>
  <c r="E125" i="3" s="1"/>
  <c r="D124" i="3"/>
  <c r="C124" i="3"/>
  <c r="C125" i="3" s="1"/>
  <c r="B124" i="3"/>
  <c r="F123" i="3"/>
  <c r="D123" i="3"/>
  <c r="C123" i="3"/>
  <c r="G122" i="3"/>
  <c r="G123" i="3" s="1"/>
  <c r="E122" i="3"/>
  <c r="E123" i="3" s="1"/>
  <c r="D122" i="3"/>
  <c r="C122" i="3"/>
  <c r="G121" i="3"/>
  <c r="D121" i="3"/>
  <c r="C121" i="3"/>
  <c r="F120" i="3"/>
  <c r="F121" i="3" s="1"/>
  <c r="E120" i="3"/>
  <c r="E121" i="3" s="1"/>
  <c r="C120" i="3"/>
  <c r="G119" i="3"/>
  <c r="E119" i="3"/>
  <c r="C119" i="3"/>
  <c r="F118" i="3"/>
  <c r="F119" i="3" s="1"/>
  <c r="D118" i="3"/>
  <c r="D119" i="3" s="1"/>
  <c r="G117" i="3"/>
  <c r="F117" i="3"/>
  <c r="E117" i="3"/>
  <c r="D117" i="3"/>
  <c r="C117" i="3"/>
  <c r="G116" i="3"/>
  <c r="H115" i="3"/>
  <c r="G115" i="3"/>
  <c r="F115" i="3"/>
  <c r="E115" i="3"/>
  <c r="D115" i="3"/>
  <c r="C115" i="3"/>
  <c r="G111" i="3"/>
  <c r="G110" i="3"/>
  <c r="F110" i="3"/>
  <c r="F111" i="3" s="1"/>
  <c r="E110" i="3"/>
  <c r="E111" i="3" s="1"/>
  <c r="D110" i="3"/>
  <c r="D111" i="3" s="1"/>
  <c r="C110" i="3"/>
  <c r="C111" i="3" s="1"/>
  <c r="H111" i="3" s="1"/>
  <c r="F109" i="3"/>
  <c r="G108" i="3"/>
  <c r="G109" i="3" s="1"/>
  <c r="E108" i="3"/>
  <c r="E109" i="3" s="1"/>
  <c r="D108" i="3"/>
  <c r="D109" i="3" s="1"/>
  <c r="C108" i="3"/>
  <c r="C109" i="3" s="1"/>
  <c r="B108" i="3"/>
  <c r="M109" i="3" s="1"/>
  <c r="G107" i="3"/>
  <c r="D107" i="3"/>
  <c r="F106" i="3"/>
  <c r="F107" i="3" s="1"/>
  <c r="E106" i="3"/>
  <c r="E107" i="3" s="1"/>
  <c r="C106" i="3"/>
  <c r="C107" i="3" s="1"/>
  <c r="H107" i="3" s="1"/>
  <c r="B106" i="3"/>
  <c r="M107" i="3" s="1"/>
  <c r="G105" i="3"/>
  <c r="E105" i="3"/>
  <c r="D105" i="3"/>
  <c r="C105" i="3"/>
  <c r="F104" i="3"/>
  <c r="F105" i="3" s="1"/>
  <c r="D104" i="3"/>
  <c r="F103" i="3"/>
  <c r="E103" i="3"/>
  <c r="D103" i="3"/>
  <c r="C103" i="3"/>
  <c r="G102" i="3"/>
  <c r="G103" i="3" s="1"/>
  <c r="G101" i="3"/>
  <c r="F101" i="3"/>
  <c r="E101" i="3"/>
  <c r="D101" i="3"/>
  <c r="C101" i="3"/>
  <c r="H101" i="3" s="1"/>
  <c r="B100" i="3"/>
  <c r="M101" i="3" s="1"/>
  <c r="M97" i="3"/>
  <c r="G97" i="3"/>
  <c r="G96" i="3"/>
  <c r="F96" i="3"/>
  <c r="F97" i="3" s="1"/>
  <c r="E96" i="3"/>
  <c r="E97" i="3" s="1"/>
  <c r="D96" i="3"/>
  <c r="D97" i="3" s="1"/>
  <c r="C96" i="3"/>
  <c r="C97" i="3" s="1"/>
  <c r="B96" i="3"/>
  <c r="M95" i="3"/>
  <c r="G95" i="3"/>
  <c r="F95" i="3"/>
  <c r="C95" i="3"/>
  <c r="G94" i="3"/>
  <c r="E94" i="3"/>
  <c r="E95" i="3" s="1"/>
  <c r="D94" i="3"/>
  <c r="D95" i="3" s="1"/>
  <c r="C94" i="3"/>
  <c r="B94" i="3"/>
  <c r="G93" i="3"/>
  <c r="F93" i="3"/>
  <c r="E93" i="3"/>
  <c r="D93" i="3"/>
  <c r="F92" i="3"/>
  <c r="E92" i="3"/>
  <c r="C92" i="3"/>
  <c r="C93" i="3" s="1"/>
  <c r="H93" i="3" s="1"/>
  <c r="N93" i="3" s="1"/>
  <c r="G91" i="3"/>
  <c r="F91" i="3"/>
  <c r="E91" i="3"/>
  <c r="C91" i="3"/>
  <c r="F90" i="3"/>
  <c r="D90" i="3"/>
  <c r="D91" i="3" s="1"/>
  <c r="H91" i="3" s="1"/>
  <c r="G89" i="3"/>
  <c r="F89" i="3"/>
  <c r="H89" i="3" s="1"/>
  <c r="E89" i="3"/>
  <c r="D89" i="3"/>
  <c r="C89" i="3"/>
  <c r="G88" i="3"/>
  <c r="G87" i="3"/>
  <c r="F87" i="3"/>
  <c r="E87" i="3"/>
  <c r="D87" i="3"/>
  <c r="C87" i="3"/>
  <c r="H87" i="3" s="1"/>
  <c r="B86" i="3"/>
  <c r="M87" i="3" s="1"/>
  <c r="D83" i="3"/>
  <c r="G82" i="3"/>
  <c r="G83" i="3" s="1"/>
  <c r="F82" i="3"/>
  <c r="F83" i="3" s="1"/>
  <c r="E82" i="3"/>
  <c r="E83" i="3" s="1"/>
  <c r="D82" i="3"/>
  <c r="C82" i="3"/>
  <c r="C83" i="3" s="1"/>
  <c r="H83" i="3" s="1"/>
  <c r="N83" i="3" s="1"/>
  <c r="H81" i="3"/>
  <c r="G81" i="3"/>
  <c r="F81" i="3"/>
  <c r="C81" i="3"/>
  <c r="G80" i="3"/>
  <c r="E80" i="3"/>
  <c r="E81" i="3" s="1"/>
  <c r="D80" i="3"/>
  <c r="D81" i="3" s="1"/>
  <c r="C80" i="3"/>
  <c r="G79" i="3"/>
  <c r="E79" i="3"/>
  <c r="D79" i="3"/>
  <c r="F78" i="3"/>
  <c r="F79" i="3" s="1"/>
  <c r="E78" i="3"/>
  <c r="C78" i="3"/>
  <c r="C79" i="3" s="1"/>
  <c r="G77" i="3"/>
  <c r="F77" i="3"/>
  <c r="E77" i="3"/>
  <c r="C77" i="3"/>
  <c r="F76" i="3"/>
  <c r="D76" i="3"/>
  <c r="D77" i="3" s="1"/>
  <c r="N75" i="3"/>
  <c r="M75" i="3"/>
  <c r="H75" i="3"/>
  <c r="G75" i="3"/>
  <c r="F75" i="3"/>
  <c r="E75" i="3"/>
  <c r="D75" i="3"/>
  <c r="C75" i="3"/>
  <c r="G74" i="3"/>
  <c r="B74" i="3"/>
  <c r="M73" i="3"/>
  <c r="H73" i="3"/>
  <c r="N73" i="3" s="1"/>
  <c r="G73" i="3"/>
  <c r="F73" i="3"/>
  <c r="E73" i="3"/>
  <c r="D73" i="3"/>
  <c r="C73" i="3"/>
  <c r="M69" i="3"/>
  <c r="G69" i="3"/>
  <c r="F69" i="3"/>
  <c r="E69" i="3"/>
  <c r="D69" i="3"/>
  <c r="C69" i="3"/>
  <c r="H69" i="3" s="1"/>
  <c r="G68" i="3"/>
  <c r="F68" i="3"/>
  <c r="E68" i="3"/>
  <c r="D68" i="3"/>
  <c r="C68" i="3"/>
  <c r="G67" i="3"/>
  <c r="F67" i="3"/>
  <c r="D67" i="3"/>
  <c r="C67" i="3"/>
  <c r="H67" i="3" s="1"/>
  <c r="G66" i="3"/>
  <c r="E66" i="3"/>
  <c r="E67" i="3" s="1"/>
  <c r="D66" i="3"/>
  <c r="C66" i="3"/>
  <c r="G65" i="3"/>
  <c r="F65" i="3"/>
  <c r="E65" i="3"/>
  <c r="D65" i="3"/>
  <c r="F64" i="3"/>
  <c r="E64" i="3"/>
  <c r="C64" i="3"/>
  <c r="C65" i="3" s="1"/>
  <c r="H65" i="3" s="1"/>
  <c r="G63" i="3"/>
  <c r="F63" i="3"/>
  <c r="E63" i="3"/>
  <c r="C63" i="3"/>
  <c r="F62" i="3"/>
  <c r="D62" i="3"/>
  <c r="D63" i="3" s="1"/>
  <c r="H63" i="3" s="1"/>
  <c r="N63" i="3" s="1"/>
  <c r="G61" i="3"/>
  <c r="F61" i="3"/>
  <c r="E61" i="3"/>
  <c r="D61" i="3"/>
  <c r="C61" i="3"/>
  <c r="G60" i="3"/>
  <c r="M59" i="3"/>
  <c r="G59" i="3"/>
  <c r="F59" i="3"/>
  <c r="E59" i="3"/>
  <c r="D59" i="3"/>
  <c r="C59" i="3"/>
  <c r="H59" i="3" s="1"/>
  <c r="G55" i="3"/>
  <c r="E55" i="3"/>
  <c r="D55" i="3"/>
  <c r="C55" i="3"/>
  <c r="G54" i="3"/>
  <c r="F54" i="3"/>
  <c r="F55" i="3" s="1"/>
  <c r="E54" i="3"/>
  <c r="D54" i="3"/>
  <c r="C54" i="3"/>
  <c r="G53" i="3"/>
  <c r="F53" i="3"/>
  <c r="D53" i="3"/>
  <c r="G52" i="3"/>
  <c r="E52" i="3"/>
  <c r="E53" i="3" s="1"/>
  <c r="D52" i="3"/>
  <c r="C52" i="3"/>
  <c r="C53" i="3" s="1"/>
  <c r="G51" i="3"/>
  <c r="D51" i="3"/>
  <c r="F50" i="3"/>
  <c r="F51" i="3" s="1"/>
  <c r="E50" i="3"/>
  <c r="E51" i="3" s="1"/>
  <c r="C50" i="3"/>
  <c r="C51" i="3" s="1"/>
  <c r="H51" i="3" s="1"/>
  <c r="G49" i="3"/>
  <c r="E49" i="3"/>
  <c r="C49" i="3"/>
  <c r="H49" i="3" s="1"/>
  <c r="F48" i="3"/>
  <c r="F49" i="3" s="1"/>
  <c r="D48" i="3"/>
  <c r="D49" i="3" s="1"/>
  <c r="F47" i="3"/>
  <c r="E47" i="3"/>
  <c r="D47" i="3"/>
  <c r="C47" i="3"/>
  <c r="G46" i="3"/>
  <c r="G47" i="3" s="1"/>
  <c r="N45" i="3"/>
  <c r="M45" i="3"/>
  <c r="H45" i="3"/>
  <c r="G45" i="3"/>
  <c r="F45" i="3"/>
  <c r="E45" i="3"/>
  <c r="D45" i="3"/>
  <c r="C45" i="3"/>
  <c r="B44" i="3"/>
  <c r="M41" i="3"/>
  <c r="H41" i="3"/>
  <c r="N41" i="3" s="1"/>
  <c r="G41" i="3"/>
  <c r="F41" i="3"/>
  <c r="D41" i="3"/>
  <c r="G40" i="3"/>
  <c r="F40" i="3"/>
  <c r="E40" i="3"/>
  <c r="E41" i="3" s="1"/>
  <c r="D40" i="3"/>
  <c r="C40" i="3"/>
  <c r="C41" i="3" s="1"/>
  <c r="B40" i="3"/>
  <c r="N39" i="3"/>
  <c r="G39" i="3"/>
  <c r="F39" i="3"/>
  <c r="E39" i="3"/>
  <c r="G38" i="3"/>
  <c r="E38" i="3"/>
  <c r="D38" i="3"/>
  <c r="D39" i="3" s="1"/>
  <c r="C38" i="3"/>
  <c r="C39" i="3" s="1"/>
  <c r="H39" i="3" s="1"/>
  <c r="B38" i="3"/>
  <c r="M39" i="3" s="1"/>
  <c r="N37" i="3"/>
  <c r="G37" i="3"/>
  <c r="F37" i="3"/>
  <c r="E37" i="3"/>
  <c r="D37" i="3"/>
  <c r="F36" i="3"/>
  <c r="E36" i="3"/>
  <c r="C36" i="3"/>
  <c r="C37" i="3" s="1"/>
  <c r="H37" i="3" s="1"/>
  <c r="G35" i="3"/>
  <c r="F35" i="3"/>
  <c r="E35" i="3"/>
  <c r="H35" i="3" s="1"/>
  <c r="D35" i="3"/>
  <c r="C35" i="3"/>
  <c r="F34" i="3"/>
  <c r="D34" i="3"/>
  <c r="F33" i="3"/>
  <c r="E33" i="3"/>
  <c r="D33" i="3"/>
  <c r="C33" i="3"/>
  <c r="G32" i="3"/>
  <c r="G33" i="3" s="1"/>
  <c r="G31" i="3"/>
  <c r="F31" i="3"/>
  <c r="E31" i="3"/>
  <c r="D31" i="3"/>
  <c r="C31" i="3"/>
  <c r="B30" i="3"/>
  <c r="M31" i="3" s="1"/>
  <c r="N29" i="3"/>
  <c r="G26" i="3"/>
  <c r="G27" i="3" s="1"/>
  <c r="F26" i="3"/>
  <c r="F27" i="3" s="1"/>
  <c r="E26" i="3"/>
  <c r="E27" i="3" s="1"/>
  <c r="D26" i="3"/>
  <c r="D27" i="3" s="1"/>
  <c r="C26" i="3"/>
  <c r="C27" i="3" s="1"/>
  <c r="H27" i="3" s="1"/>
  <c r="N27" i="3" s="1"/>
  <c r="F25" i="3"/>
  <c r="D25" i="3"/>
  <c r="G24" i="3"/>
  <c r="G25" i="3" s="1"/>
  <c r="E24" i="3"/>
  <c r="E25" i="3" s="1"/>
  <c r="D24" i="3"/>
  <c r="C24" i="3"/>
  <c r="C25" i="3" s="1"/>
  <c r="H25" i="3" s="1"/>
  <c r="G23" i="3"/>
  <c r="F23" i="3"/>
  <c r="E23" i="3"/>
  <c r="D23" i="3"/>
  <c r="C23" i="3"/>
  <c r="F22" i="3"/>
  <c r="E22" i="3"/>
  <c r="C22" i="3"/>
  <c r="G21" i="3"/>
  <c r="E21" i="3"/>
  <c r="D21" i="3"/>
  <c r="C21" i="3"/>
  <c r="F20" i="3"/>
  <c r="F21" i="3" s="1"/>
  <c r="D20" i="3"/>
  <c r="G19" i="3"/>
  <c r="F19" i="3"/>
  <c r="E19" i="3"/>
  <c r="D19" i="3"/>
  <c r="C19" i="3"/>
  <c r="G18" i="3"/>
  <c r="M17" i="3"/>
  <c r="G17" i="3"/>
  <c r="F17" i="3"/>
  <c r="E17" i="3"/>
  <c r="D17" i="3"/>
  <c r="C17" i="3"/>
  <c r="H17" i="3" s="1"/>
  <c r="N15" i="3"/>
  <c r="F13" i="3"/>
  <c r="C13" i="3"/>
  <c r="G12" i="3"/>
  <c r="G13" i="3" s="1"/>
  <c r="F12" i="3"/>
  <c r="E12" i="3"/>
  <c r="E13" i="3" s="1"/>
  <c r="D12" i="3"/>
  <c r="D13" i="3" s="1"/>
  <c r="C12" i="3"/>
  <c r="G11" i="3"/>
  <c r="F11" i="3"/>
  <c r="E11" i="3"/>
  <c r="C11" i="3"/>
  <c r="G10" i="3"/>
  <c r="E10" i="3"/>
  <c r="D10" i="3"/>
  <c r="D11" i="3" s="1"/>
  <c r="C10" i="3"/>
  <c r="G9" i="3"/>
  <c r="E9" i="3"/>
  <c r="D9" i="3"/>
  <c r="C9" i="3"/>
  <c r="H9" i="3" s="1"/>
  <c r="F8" i="3"/>
  <c r="F9" i="3" s="1"/>
  <c r="E8" i="3"/>
  <c r="C8" i="3"/>
  <c r="G7" i="3"/>
  <c r="F7" i="3"/>
  <c r="E7" i="3"/>
  <c r="D7" i="3"/>
  <c r="C7" i="3"/>
  <c r="H7" i="3" s="1"/>
  <c r="F6" i="3"/>
  <c r="D6" i="3"/>
  <c r="F5" i="3"/>
  <c r="E5" i="3"/>
  <c r="H5" i="3" s="1"/>
  <c r="D5" i="3"/>
  <c r="C5" i="3"/>
  <c r="G4" i="3"/>
  <c r="G5" i="3" s="1"/>
  <c r="G3" i="3"/>
  <c r="F3" i="3"/>
  <c r="E3" i="3"/>
  <c r="D3" i="3"/>
  <c r="C3" i="3"/>
  <c r="H3" i="3" s="1"/>
  <c r="B2" i="3"/>
  <c r="M3" i="3" s="1"/>
  <c r="I1" i="3"/>
  <c r="A391" i="2"/>
  <c r="A378" i="2"/>
  <c r="A352" i="2"/>
  <c r="M339" i="2"/>
  <c r="A313" i="2"/>
  <c r="A274" i="2"/>
  <c r="M261" i="2"/>
  <c r="A261" i="2"/>
  <c r="A235" i="2"/>
  <c r="A209" i="2"/>
  <c r="M196" i="2"/>
  <c r="A196" i="2"/>
  <c r="M183" i="2"/>
  <c r="A183" i="2"/>
  <c r="A157" i="2"/>
  <c r="M118" i="2"/>
  <c r="A118" i="2"/>
  <c r="M105" i="2"/>
  <c r="A105" i="2"/>
  <c r="A40" i="2"/>
  <c r="M27" i="2"/>
  <c r="A27" i="2"/>
  <c r="M1" i="2"/>
  <c r="A94" i="1"/>
  <c r="A93" i="1"/>
  <c r="A92" i="1"/>
  <c r="C90" i="1"/>
  <c r="A90" i="1"/>
  <c r="C89" i="1"/>
  <c r="A89" i="1"/>
  <c r="C85" i="1"/>
  <c r="A85" i="1"/>
  <c r="C84" i="1"/>
  <c r="A84" i="1"/>
  <c r="C82" i="1"/>
  <c r="A82" i="1"/>
  <c r="A78" i="1"/>
  <c r="C77" i="1"/>
  <c r="A77" i="1"/>
  <c r="C76" i="1"/>
  <c r="A76" i="1"/>
  <c r="A70" i="1"/>
  <c r="C69" i="1"/>
  <c r="A69" i="1"/>
  <c r="C68" i="1"/>
  <c r="A68" i="1"/>
  <c r="C64" i="1"/>
  <c r="C60" i="1"/>
  <c r="A60" i="1"/>
  <c r="C58" i="1"/>
  <c r="A58" i="1"/>
  <c r="C57" i="1"/>
  <c r="A57" i="1"/>
  <c r="C56" i="1"/>
  <c r="C53" i="1"/>
  <c r="A53" i="1"/>
  <c r="C52" i="1"/>
  <c r="A52" i="1"/>
  <c r="C51" i="1"/>
  <c r="A51" i="1"/>
  <c r="B48" i="1"/>
  <c r="B47" i="1"/>
  <c r="B80" i="3" s="1"/>
  <c r="M81" i="3" s="1"/>
  <c r="B46" i="1"/>
  <c r="B45" i="1"/>
  <c r="B44" i="1"/>
  <c r="B43" i="1"/>
  <c r="B72" i="3" s="1"/>
  <c r="D40" i="1"/>
  <c r="B152" i="3" s="1"/>
  <c r="B40" i="1"/>
  <c r="B68" i="3" s="1"/>
  <c r="D39" i="1"/>
  <c r="A417" i="2" s="1"/>
  <c r="B39" i="1"/>
  <c r="B66" i="3" s="1"/>
  <c r="M67" i="3" s="1"/>
  <c r="D38" i="1"/>
  <c r="B38" i="1"/>
  <c r="M170" i="2" s="1"/>
  <c r="D37" i="1"/>
  <c r="B37" i="1"/>
  <c r="D36" i="1"/>
  <c r="B144" i="3" s="1"/>
  <c r="M145" i="3" s="1"/>
  <c r="B36" i="1"/>
  <c r="D35" i="1"/>
  <c r="B142" i="3" s="1"/>
  <c r="B35" i="1"/>
  <c r="B58" i="3" s="1"/>
  <c r="D32" i="1"/>
  <c r="M378" i="2" s="1"/>
  <c r="B32" i="1"/>
  <c r="M144" i="2" s="1"/>
  <c r="D31" i="1"/>
  <c r="C81" i="1" s="1"/>
  <c r="B31" i="1"/>
  <c r="B52" i="3" s="1"/>
  <c r="M53" i="3" s="1"/>
  <c r="D30" i="1"/>
  <c r="B30" i="1"/>
  <c r="D29" i="1"/>
  <c r="B29" i="1"/>
  <c r="B48" i="3" s="1"/>
  <c r="M49" i="3" s="1"/>
  <c r="D28" i="1"/>
  <c r="M352" i="2" s="1"/>
  <c r="B28" i="1"/>
  <c r="B46" i="3" s="1"/>
  <c r="M47" i="3" s="1"/>
  <c r="D27" i="1"/>
  <c r="B27" i="1"/>
  <c r="D24" i="1"/>
  <c r="C74" i="1" s="1"/>
  <c r="B24" i="1"/>
  <c r="A74" i="1" s="1"/>
  <c r="D23" i="1"/>
  <c r="B122" i="3" s="1"/>
  <c r="M123" i="3" s="1"/>
  <c r="B23" i="1"/>
  <c r="A73" i="1" s="1"/>
  <c r="D22" i="1"/>
  <c r="B22" i="1"/>
  <c r="D21" i="1"/>
  <c r="B21" i="1"/>
  <c r="B34" i="3" s="1"/>
  <c r="M35" i="3" s="1"/>
  <c r="D20" i="1"/>
  <c r="C70" i="1" s="1"/>
  <c r="B20" i="1"/>
  <c r="D19" i="1"/>
  <c r="B114" i="3" s="1"/>
  <c r="M115" i="3" s="1"/>
  <c r="B19" i="1"/>
  <c r="A79" i="2" s="1"/>
  <c r="D16" i="1"/>
  <c r="M300" i="2" s="1"/>
  <c r="B16" i="1"/>
  <c r="D15" i="1"/>
  <c r="C65" i="1" s="1"/>
  <c r="B15" i="1"/>
  <c r="B24" i="3" s="1"/>
  <c r="M25" i="3" s="1"/>
  <c r="D14" i="1"/>
  <c r="M287" i="2" s="1"/>
  <c r="B14" i="1"/>
  <c r="D13" i="1"/>
  <c r="B104" i="3" s="1"/>
  <c r="M105" i="3" s="1"/>
  <c r="B13" i="1"/>
  <c r="D12" i="1"/>
  <c r="B102" i="3" s="1"/>
  <c r="M103" i="3" s="1"/>
  <c r="B12" i="1"/>
  <c r="A62" i="1" s="1"/>
  <c r="D11" i="1"/>
  <c r="C61" i="1" s="1"/>
  <c r="B11" i="1"/>
  <c r="B16" i="3" s="1"/>
  <c r="D8" i="1"/>
  <c r="B8" i="1"/>
  <c r="B12" i="3" s="1"/>
  <c r="M13" i="3" s="1"/>
  <c r="D7" i="1"/>
  <c r="B7" i="1"/>
  <c r="B10" i="3" s="1"/>
  <c r="M11" i="3" s="1"/>
  <c r="D6" i="1"/>
  <c r="M248" i="2" s="1"/>
  <c r="B6" i="1"/>
  <c r="B8" i="3" s="1"/>
  <c r="M9" i="3" s="1"/>
  <c r="D5" i="1"/>
  <c r="B5" i="1"/>
  <c r="B6" i="3" s="1"/>
  <c r="M7" i="3" s="1"/>
  <c r="D4" i="1"/>
  <c r="B4" i="1"/>
  <c r="D3" i="1"/>
  <c r="B3" i="1"/>
  <c r="A1" i="2" s="1"/>
  <c r="N153" i="3" l="1"/>
  <c r="N5" i="3"/>
  <c r="N59" i="3"/>
  <c r="N51" i="3"/>
  <c r="N91" i="3"/>
  <c r="N107" i="3"/>
  <c r="N7" i="3"/>
  <c r="N67" i="3"/>
  <c r="N135" i="3"/>
  <c r="N9" i="3"/>
  <c r="N89" i="3"/>
  <c r="N111" i="3"/>
  <c r="N65" i="3"/>
  <c r="N151" i="3"/>
  <c r="N25" i="3"/>
  <c r="N35" i="3"/>
  <c r="B78" i="3"/>
  <c r="M79" i="3" s="1"/>
  <c r="A96" i="1"/>
  <c r="M209" i="2"/>
  <c r="B130" i="3"/>
  <c r="M131" i="3" s="1"/>
  <c r="G3" i="4"/>
  <c r="U86" i="6" s="1"/>
  <c r="V86" i="6" s="1"/>
  <c r="D3" i="4"/>
  <c r="E3" i="4" s="1"/>
  <c r="B20" i="3"/>
  <c r="M21" i="3" s="1"/>
  <c r="D54" i="4" s="1"/>
  <c r="E54" i="4" s="1"/>
  <c r="A53" i="2"/>
  <c r="A170" i="2"/>
  <c r="A87" i="1"/>
  <c r="B62" i="3"/>
  <c r="M63" i="3" s="1"/>
  <c r="H103" i="3"/>
  <c r="N115" i="3"/>
  <c r="G16" i="4"/>
  <c r="G32" i="4"/>
  <c r="W75" i="6"/>
  <c r="U75" i="6"/>
  <c r="V75" i="6" s="1"/>
  <c r="A248" i="2"/>
  <c r="B90" i="3"/>
  <c r="M91" i="3" s="1"/>
  <c r="B132" i="3"/>
  <c r="M133" i="3" s="1"/>
  <c r="C79" i="1"/>
  <c r="H131" i="3"/>
  <c r="B22" i="3"/>
  <c r="M23" i="3" s="1"/>
  <c r="M53" i="2"/>
  <c r="B50" i="3"/>
  <c r="M51" i="3" s="1"/>
  <c r="M131" i="2"/>
  <c r="A80" i="1"/>
  <c r="M274" i="2"/>
  <c r="H145" i="3"/>
  <c r="H184" i="3"/>
  <c r="G50" i="4"/>
  <c r="A287" i="2"/>
  <c r="H77" i="3"/>
  <c r="N101" i="3"/>
  <c r="N143" i="3"/>
  <c r="H178" i="3"/>
  <c r="G24" i="4"/>
  <c r="C54" i="1"/>
  <c r="B88" i="3"/>
  <c r="M89" i="3" s="1"/>
  <c r="M235" i="2"/>
  <c r="M313" i="2"/>
  <c r="B116" i="3"/>
  <c r="M117" i="3" s="1"/>
  <c r="M391" i="2"/>
  <c r="C86" i="1"/>
  <c r="A131" i="2"/>
  <c r="A79" i="1"/>
  <c r="N69" i="3"/>
  <c r="H123" i="3"/>
  <c r="H240" i="3"/>
  <c r="B118" i="3"/>
  <c r="M119" i="3" s="1"/>
  <c r="A326" i="2"/>
  <c r="M222" i="2"/>
  <c r="A98" i="1"/>
  <c r="C78" i="1"/>
  <c r="N147" i="3"/>
  <c r="B36" i="3"/>
  <c r="M37" i="3" s="1"/>
  <c r="A72" i="1"/>
  <c r="A88" i="1"/>
  <c r="B64" i="3"/>
  <c r="M65" i="3" s="1"/>
  <c r="D51" i="4"/>
  <c r="E51" i="4" s="1"/>
  <c r="D45" i="4"/>
  <c r="E45" i="4" s="1"/>
  <c r="H33" i="3"/>
  <c r="N81" i="3"/>
  <c r="G56" i="4"/>
  <c r="D56" i="4"/>
  <c r="E56" i="4" s="1"/>
  <c r="C88" i="1"/>
  <c r="M404" i="2"/>
  <c r="B148" i="3"/>
  <c r="M149" i="3" s="1"/>
  <c r="N3" i="3"/>
  <c r="B82" i="3"/>
  <c r="M83" i="3" s="1"/>
  <c r="H121" i="3"/>
  <c r="H227" i="3"/>
  <c r="W83" i="6"/>
  <c r="M14" i="2"/>
  <c r="G35" i="4"/>
  <c r="A71" i="1"/>
  <c r="C62" i="1"/>
  <c r="C71" i="1"/>
  <c r="H13" i="3"/>
  <c r="H55" i="3"/>
  <c r="H97" i="3"/>
  <c r="H109" i="3"/>
  <c r="H133" i="3"/>
  <c r="H165" i="3"/>
  <c r="H199" i="3"/>
  <c r="D13" i="4"/>
  <c r="E13" i="4" s="1"/>
  <c r="N17" i="3"/>
  <c r="H191" i="3"/>
  <c r="C80" i="1"/>
  <c r="B134" i="3"/>
  <c r="M135" i="3" s="1"/>
  <c r="A14" i="2"/>
  <c r="A55" i="1"/>
  <c r="A63" i="1"/>
  <c r="H19" i="3"/>
  <c r="K39" i="3" s="1"/>
  <c r="H31" i="3"/>
  <c r="H61" i="3"/>
  <c r="G36" i="4"/>
  <c r="N87" i="3"/>
  <c r="B120" i="3"/>
  <c r="M121" i="3" s="1"/>
  <c r="M326" i="2"/>
  <c r="C72" i="1"/>
  <c r="H21" i="3"/>
  <c r="N49" i="3"/>
  <c r="A222" i="2"/>
  <c r="A97" i="1"/>
  <c r="C87" i="1"/>
  <c r="B146" i="3"/>
  <c r="M147" i="3" s="1"/>
  <c r="A404" i="2"/>
  <c r="C55" i="1"/>
  <c r="C63" i="1"/>
  <c r="A92" i="2"/>
  <c r="A365" i="2"/>
  <c r="B4" i="3"/>
  <c r="M5" i="3" s="1"/>
  <c r="A54" i="1"/>
  <c r="B18" i="3"/>
  <c r="M19" i="3" s="1"/>
  <c r="M40" i="2"/>
  <c r="B32" i="3"/>
  <c r="M33" i="3" s="1"/>
  <c r="M79" i="2"/>
  <c r="M157" i="2"/>
  <c r="B60" i="3"/>
  <c r="M61" i="3" s="1"/>
  <c r="A86" i="1"/>
  <c r="B76" i="3"/>
  <c r="M77" i="3" s="1"/>
  <c r="A95" i="1"/>
  <c r="A56" i="1"/>
  <c r="A64" i="1"/>
  <c r="M92" i="2"/>
  <c r="M365" i="2"/>
  <c r="H11" i="3"/>
  <c r="K153" i="3" s="1"/>
  <c r="H23" i="3"/>
  <c r="K41" i="3"/>
  <c r="H79" i="3"/>
  <c r="B92" i="3"/>
  <c r="M93" i="3" s="1"/>
  <c r="H119" i="3"/>
  <c r="N129" i="3"/>
  <c r="N149" i="3"/>
  <c r="H197" i="3"/>
  <c r="H214" i="3"/>
  <c r="G43" i="4"/>
  <c r="U89" i="6"/>
  <c r="V89" i="6" s="1"/>
  <c r="A65" i="1"/>
  <c r="A300" i="2"/>
  <c r="H137" i="3"/>
  <c r="G40" i="4"/>
  <c r="W87" i="6"/>
  <c r="G64" i="4"/>
  <c r="D64" i="4"/>
  <c r="E64" i="4" s="1"/>
  <c r="B26" i="3"/>
  <c r="M27" i="3" s="1"/>
  <c r="M66" i="2"/>
  <c r="A66" i="1"/>
  <c r="A144" i="2"/>
  <c r="H125" i="3"/>
  <c r="H238" i="3"/>
  <c r="H47" i="3"/>
  <c r="C73" i="1"/>
  <c r="B54" i="3"/>
  <c r="M55" i="3" s="1"/>
  <c r="H95" i="3"/>
  <c r="H117" i="3"/>
  <c r="H180" i="3"/>
  <c r="H212" i="3"/>
  <c r="G19" i="4"/>
  <c r="G48" i="4"/>
  <c r="G11" i="4"/>
  <c r="U73" i="6" s="1"/>
  <c r="V73" i="6" s="1"/>
  <c r="D11" i="4"/>
  <c r="E11" i="4" s="1"/>
  <c r="H176" i="3"/>
  <c r="D1" i="4"/>
  <c r="E1" i="4" s="1"/>
  <c r="G8" i="4"/>
  <c r="W85" i="6"/>
  <c r="C66" i="1"/>
  <c r="A66" i="2"/>
  <c r="A61" i="1"/>
  <c r="A81" i="1"/>
  <c r="A339" i="2"/>
  <c r="M417" i="2"/>
  <c r="H53" i="3"/>
  <c r="H105" i="3"/>
  <c r="B110" i="3"/>
  <c r="M111" i="3" s="1"/>
  <c r="H210" i="3"/>
  <c r="G27" i="4"/>
  <c r="U77" i="6"/>
  <c r="V77" i="6" s="1"/>
  <c r="H189" i="3"/>
  <c r="H236" i="3"/>
  <c r="H229" i="3"/>
  <c r="D62" i="4"/>
  <c r="E62" i="4" s="1"/>
  <c r="D28" i="4" l="1"/>
  <c r="E28" i="4" s="1"/>
  <c r="D17" i="4"/>
  <c r="E17" i="4" s="1"/>
  <c r="N23" i="3"/>
  <c r="D61" i="4" s="1"/>
  <c r="E61" i="4" s="1"/>
  <c r="K23" i="3"/>
  <c r="U81" i="6"/>
  <c r="V81" i="6" s="1"/>
  <c r="K135" i="3"/>
  <c r="K87" i="3"/>
  <c r="N133" i="3"/>
  <c r="K133" i="3"/>
  <c r="D60" i="4"/>
  <c r="E60" i="4" s="1"/>
  <c r="K67" i="3"/>
  <c r="D37" i="4"/>
  <c r="E37" i="4" s="1"/>
  <c r="U85" i="6"/>
  <c r="V85" i="6" s="1"/>
  <c r="U76" i="6"/>
  <c r="V76" i="6" s="1"/>
  <c r="B125" i="6" s="1"/>
  <c r="N121" i="3"/>
  <c r="K121" i="3"/>
  <c r="K37" i="3"/>
  <c r="D9" i="4"/>
  <c r="E9" i="4" s="1"/>
  <c r="K139" i="3"/>
  <c r="D30" i="4"/>
  <c r="E30" i="4" s="1"/>
  <c r="U74" i="6"/>
  <c r="V74" i="6" s="1"/>
  <c r="B109" i="6" s="1"/>
  <c r="D33" i="4"/>
  <c r="E33" i="4" s="1"/>
  <c r="K129" i="3"/>
  <c r="U80" i="6"/>
  <c r="V80" i="6" s="1"/>
  <c r="K13" i="3"/>
  <c r="N13" i="3"/>
  <c r="U83" i="6"/>
  <c r="V83" i="6" s="1"/>
  <c r="D65" i="4"/>
  <c r="E65" i="4" s="1"/>
  <c r="K147" i="3"/>
  <c r="K111" i="3"/>
  <c r="K107" i="3"/>
  <c r="K83" i="3"/>
  <c r="K27" i="3"/>
  <c r="D52" i="4"/>
  <c r="E52" i="4" s="1"/>
  <c r="U87" i="6"/>
  <c r="V87" i="6" s="1"/>
  <c r="U79" i="6"/>
  <c r="V79" i="6" s="1"/>
  <c r="K109" i="3"/>
  <c r="N109" i="3"/>
  <c r="D32" i="4"/>
  <c r="E32" i="4" s="1"/>
  <c r="D2" i="4"/>
  <c r="E2" i="4" s="1"/>
  <c r="N97" i="3"/>
  <c r="D39" i="4" s="1"/>
  <c r="E39" i="4" s="1"/>
  <c r="K97" i="3"/>
  <c r="D49" i="4"/>
  <c r="E49" i="4" s="1"/>
  <c r="U78" i="5"/>
  <c r="K65" i="3"/>
  <c r="K81" i="3"/>
  <c r="D57" i="4"/>
  <c r="E57" i="4" s="1"/>
  <c r="D16" i="4"/>
  <c r="E16" i="4" s="1"/>
  <c r="D66" i="4"/>
  <c r="E66" i="4" s="1"/>
  <c r="D10" i="4"/>
  <c r="E10" i="4" s="1"/>
  <c r="D21" i="4"/>
  <c r="E21" i="4" s="1"/>
  <c r="U84" i="6"/>
  <c r="V84" i="6" s="1"/>
  <c r="K69" i="3"/>
  <c r="D24" i="4"/>
  <c r="E24" i="4" s="1"/>
  <c r="D50" i="4"/>
  <c r="E50" i="4" s="1"/>
  <c r="K115" i="3"/>
  <c r="K89" i="3"/>
  <c r="K91" i="3"/>
  <c r="N19" i="3"/>
  <c r="K19" i="3"/>
  <c r="D58" i="4"/>
  <c r="E58" i="4" s="1"/>
  <c r="D34" i="4"/>
  <c r="E34" i="4" s="1"/>
  <c r="K59" i="3"/>
  <c r="D48" i="4"/>
  <c r="E48" i="4" s="1"/>
  <c r="D59" i="4"/>
  <c r="E59" i="4" s="1"/>
  <c r="D53" i="4"/>
  <c r="E53" i="4" s="1"/>
  <c r="D12" i="4"/>
  <c r="E12" i="4" s="1"/>
  <c r="U78" i="6"/>
  <c r="V78" i="6" s="1"/>
  <c r="N77" i="3"/>
  <c r="K77" i="3"/>
  <c r="D22" i="4"/>
  <c r="E22" i="4" s="1"/>
  <c r="D26" i="4"/>
  <c r="E26" i="4" s="1"/>
  <c r="N125" i="3"/>
  <c r="D63" i="4" s="1"/>
  <c r="E63" i="4" s="1"/>
  <c r="K125" i="3"/>
  <c r="D31" i="4"/>
  <c r="E31" i="4" s="1"/>
  <c r="K3" i="3"/>
  <c r="D14" i="4"/>
  <c r="E14" i="4" s="1"/>
  <c r="N53" i="3"/>
  <c r="K53" i="3"/>
  <c r="N117" i="3"/>
  <c r="K117" i="3"/>
  <c r="D7" i="4"/>
  <c r="E7" i="4" s="1"/>
  <c r="N119" i="3"/>
  <c r="D20" i="4" s="1"/>
  <c r="E20" i="4" s="1"/>
  <c r="K119" i="3"/>
  <c r="D23" i="4"/>
  <c r="E23" i="4" s="1"/>
  <c r="K63" i="3"/>
  <c r="K73" i="3"/>
  <c r="D44" i="4"/>
  <c r="E44" i="4" s="1"/>
  <c r="N103" i="3"/>
  <c r="K103" i="3"/>
  <c r="K45" i="3"/>
  <c r="N47" i="3"/>
  <c r="D8" i="4" s="1"/>
  <c r="E8" i="4" s="1"/>
  <c r="K47" i="3"/>
  <c r="K143" i="3"/>
  <c r="K25" i="3"/>
  <c r="D43" i="4"/>
  <c r="E43" i="4" s="1"/>
  <c r="D27" i="4"/>
  <c r="E27" i="4" s="1"/>
  <c r="D5" i="4"/>
  <c r="E5" i="4" s="1"/>
  <c r="K101" i="3"/>
  <c r="U6" i="5"/>
  <c r="D15" i="4"/>
  <c r="E15" i="4" s="1"/>
  <c r="D36" i="4"/>
  <c r="E36" i="4" s="1"/>
  <c r="N55" i="3"/>
  <c r="K55" i="3"/>
  <c r="D29" i="4"/>
  <c r="E29" i="4" s="1"/>
  <c r="U82" i="6"/>
  <c r="V82" i="6" s="1"/>
  <c r="N123" i="3"/>
  <c r="D55" i="4" s="1"/>
  <c r="E55" i="4" s="1"/>
  <c r="K123" i="3"/>
  <c r="K5" i="3"/>
  <c r="D6" i="4"/>
  <c r="E6" i="4" s="1"/>
  <c r="N137" i="3"/>
  <c r="K137" i="3"/>
  <c r="N61" i="3"/>
  <c r="K61" i="3"/>
  <c r="K17" i="3"/>
  <c r="U88" i="6"/>
  <c r="V88" i="6" s="1"/>
  <c r="D35" i="4"/>
  <c r="E35" i="4" s="1"/>
  <c r="D4" i="4"/>
  <c r="E4" i="4" s="1"/>
  <c r="K93" i="3"/>
  <c r="K35" i="3"/>
  <c r="K9" i="3"/>
  <c r="K51" i="3"/>
  <c r="D47" i="4"/>
  <c r="E47" i="4" s="1"/>
  <c r="D41" i="4"/>
  <c r="E41" i="4" s="1"/>
  <c r="N11" i="3"/>
  <c r="D42" i="4" s="1"/>
  <c r="E42" i="4" s="1"/>
  <c r="K11" i="3"/>
  <c r="K151" i="3"/>
  <c r="D40" i="4"/>
  <c r="E40" i="4" s="1"/>
  <c r="K149" i="3"/>
  <c r="K7" i="3"/>
  <c r="K49" i="3"/>
  <c r="N33" i="3"/>
  <c r="D25" i="4" s="1"/>
  <c r="E25" i="4" s="1"/>
  <c r="F25" i="4" s="1"/>
  <c r="H25" i="4" s="1"/>
  <c r="K33" i="3"/>
  <c r="N131" i="3"/>
  <c r="D18" i="4" s="1"/>
  <c r="E18" i="4" s="1"/>
  <c r="K131" i="3"/>
  <c r="N105" i="3"/>
  <c r="K105" i="3"/>
  <c r="N95" i="3"/>
  <c r="D19" i="4" s="1"/>
  <c r="E19" i="4" s="1"/>
  <c r="K95" i="3"/>
  <c r="N21" i="3"/>
  <c r="D46" i="4" s="1"/>
  <c r="E46" i="4" s="1"/>
  <c r="K21" i="3"/>
  <c r="N79" i="3"/>
  <c r="D38" i="4" s="1"/>
  <c r="E38" i="4" s="1"/>
  <c r="K79" i="3"/>
  <c r="N31" i="3"/>
  <c r="K31" i="3"/>
  <c r="U90" i="6"/>
  <c r="V90" i="6" s="1"/>
  <c r="K145" i="3"/>
  <c r="N145" i="3"/>
  <c r="K75" i="3"/>
  <c r="F55" i="4" l="1"/>
  <c r="H55" i="4" s="1"/>
  <c r="F11" i="4"/>
  <c r="H11" i="4" s="1"/>
  <c r="F39" i="4"/>
  <c r="H39" i="4" s="1"/>
  <c r="F20" i="4"/>
  <c r="H20" i="4" s="1"/>
  <c r="F46" i="4"/>
  <c r="H46" i="4" s="1"/>
  <c r="F19" i="4"/>
  <c r="H19" i="4" s="1"/>
  <c r="F61" i="4"/>
  <c r="H61" i="4" s="1"/>
  <c r="F8" i="4"/>
  <c r="H8" i="4" s="1"/>
  <c r="F38" i="4"/>
  <c r="H38" i="4" s="1"/>
  <c r="F18" i="4"/>
  <c r="H18" i="4" s="1"/>
  <c r="F3" i="4"/>
  <c r="H3" i="4" s="1"/>
  <c r="B122" i="6"/>
  <c r="F40" i="4"/>
  <c r="H40" i="4" s="1"/>
  <c r="F17" i="4"/>
  <c r="H17" i="4" s="1"/>
  <c r="B111" i="6"/>
  <c r="F33" i="4"/>
  <c r="H33" i="4" s="1"/>
  <c r="B138" i="6"/>
  <c r="F43" i="4"/>
  <c r="H43" i="4" s="1"/>
  <c r="F21" i="4"/>
  <c r="H21" i="4" s="1"/>
  <c r="F60" i="4"/>
  <c r="H60" i="4" s="1"/>
  <c r="B117" i="6"/>
  <c r="F7" i="4"/>
  <c r="H7" i="4" s="1"/>
  <c r="F10" i="4"/>
  <c r="H10" i="4" s="1"/>
  <c r="B110" i="6"/>
  <c r="B129" i="6"/>
  <c r="F62" i="4"/>
  <c r="H62" i="4" s="1"/>
  <c r="F2" i="4"/>
  <c r="H2" i="4" s="1"/>
  <c r="F9" i="4"/>
  <c r="H9" i="4" s="1"/>
  <c r="B133" i="6"/>
  <c r="B118" i="6"/>
  <c r="F44" i="4"/>
  <c r="H44" i="4" s="1"/>
  <c r="F24" i="4"/>
  <c r="H24" i="4" s="1"/>
  <c r="F31" i="4"/>
  <c r="H31" i="4" s="1"/>
  <c r="F52" i="4"/>
  <c r="H52" i="4" s="1"/>
  <c r="B137" i="6"/>
  <c r="F4" i="4"/>
  <c r="H4" i="4" s="1"/>
  <c r="F63" i="4"/>
  <c r="H63" i="4" s="1"/>
  <c r="F28" i="4"/>
  <c r="H28" i="4" s="1"/>
  <c r="F35" i="4"/>
  <c r="H35" i="4" s="1"/>
  <c r="B126" i="6"/>
  <c r="F42" i="4"/>
  <c r="H42" i="4" s="1"/>
  <c r="F29" i="4"/>
  <c r="H29" i="4" s="1"/>
  <c r="F22" i="4"/>
  <c r="H22" i="4" s="1"/>
  <c r="F30" i="4"/>
  <c r="H30" i="4" s="1"/>
  <c r="B113" i="6"/>
  <c r="F41" i="4"/>
  <c r="H41" i="4" s="1"/>
  <c r="F47" i="4"/>
  <c r="H47" i="4" s="1"/>
  <c r="F36" i="4"/>
  <c r="H36" i="4" s="1"/>
  <c r="F66" i="4"/>
  <c r="H66" i="4" s="1"/>
  <c r="F32" i="4"/>
  <c r="H32" i="4" s="1"/>
  <c r="B134" i="6"/>
  <c r="B130" i="6"/>
  <c r="F6" i="4"/>
  <c r="H6" i="4" s="1"/>
  <c r="F5" i="4"/>
  <c r="H5" i="4" s="1"/>
  <c r="F49" i="4"/>
  <c r="H49" i="4" s="1"/>
  <c r="F45" i="4"/>
  <c r="H45" i="4" s="1"/>
  <c r="F15" i="4"/>
  <c r="H15" i="4" s="1"/>
  <c r="F12" i="4"/>
  <c r="H12" i="4" s="1"/>
  <c r="F16" i="4"/>
  <c r="H16" i="4" s="1"/>
  <c r="F65" i="4"/>
  <c r="H65" i="4" s="1"/>
  <c r="B121" i="6"/>
  <c r="B142" i="6"/>
  <c r="F56" i="4"/>
  <c r="H56" i="4" s="1"/>
  <c r="F51" i="4"/>
  <c r="H51" i="4" s="1"/>
  <c r="F34" i="4"/>
  <c r="H34" i="4" s="1"/>
  <c r="F13" i="4"/>
  <c r="H13" i="4" s="1"/>
  <c r="F26" i="4"/>
  <c r="H26" i="4" s="1"/>
  <c r="F53" i="4"/>
  <c r="H53" i="4" s="1"/>
  <c r="F57" i="4"/>
  <c r="H57" i="4" s="1"/>
  <c r="B108" i="6"/>
  <c r="F59" i="4"/>
  <c r="H59" i="4" s="1"/>
  <c r="F48" i="4"/>
  <c r="H48" i="4" s="1"/>
  <c r="F27" i="4"/>
  <c r="H27" i="4" s="1"/>
  <c r="F23" i="4"/>
  <c r="H23" i="4" s="1"/>
  <c r="F37" i="4"/>
  <c r="H37" i="4" s="1"/>
  <c r="F58" i="4"/>
  <c r="H58" i="4" s="1"/>
  <c r="F64" i="4"/>
  <c r="H64" i="4" s="1"/>
  <c r="F1" i="4"/>
  <c r="F14" i="4"/>
  <c r="H14" i="4" s="1"/>
  <c r="F50" i="4"/>
  <c r="H50" i="4" s="1"/>
  <c r="F54" i="4"/>
  <c r="H54" i="4" s="1"/>
  <c r="B70" i="6" l="1"/>
  <c r="B32" i="6"/>
  <c r="B26" i="6"/>
  <c r="B20" i="6"/>
  <c r="B14" i="6"/>
  <c r="B8" i="6"/>
  <c r="B103" i="5"/>
  <c r="T92" i="5" s="1"/>
  <c r="B97" i="5"/>
  <c r="F98" i="5" s="1"/>
  <c r="J97" i="5" s="1"/>
  <c r="B5" i="5"/>
  <c r="F6" i="5" s="1"/>
  <c r="J8" i="5" s="1"/>
  <c r="B101" i="6"/>
  <c r="B95" i="6"/>
  <c r="B69" i="6"/>
  <c r="B2" i="6"/>
  <c r="B77" i="5"/>
  <c r="F78" i="5" s="1"/>
  <c r="J80" i="5" s="1"/>
  <c r="N84" i="5" s="1"/>
  <c r="N92" i="5" s="1"/>
  <c r="B36" i="5"/>
  <c r="F35" i="5" s="1"/>
  <c r="J33" i="5" s="1"/>
  <c r="N29" i="5" s="1"/>
  <c r="B30" i="5"/>
  <c r="T19" i="5" s="1"/>
  <c r="B24" i="5"/>
  <c r="F23" i="5" s="1"/>
  <c r="B3" i="5"/>
  <c r="B6" i="5" s="1"/>
  <c r="B68" i="6"/>
  <c r="B31" i="6"/>
  <c r="B25" i="6"/>
  <c r="B19" i="6"/>
  <c r="B13" i="6"/>
  <c r="B7" i="6"/>
  <c r="B108" i="5"/>
  <c r="F107" i="5" s="1"/>
  <c r="J105" i="5" s="1"/>
  <c r="N101" i="5" s="1"/>
  <c r="N93" i="5" s="1"/>
  <c r="R108" i="5" s="1"/>
  <c r="B102" i="5"/>
  <c r="T91" i="5" s="1"/>
  <c r="B96" i="5"/>
  <c r="T88" i="5" s="1"/>
  <c r="B75" i="5"/>
  <c r="T79" i="5" s="1"/>
  <c r="B2" i="5"/>
  <c r="T7" i="5" s="1"/>
  <c r="B100" i="6"/>
  <c r="B94" i="6"/>
  <c r="B90" i="6"/>
  <c r="B88" i="6"/>
  <c r="B86" i="6"/>
  <c r="B84" i="6"/>
  <c r="B82" i="6"/>
  <c r="B80" i="6"/>
  <c r="B78" i="6"/>
  <c r="B76" i="6"/>
  <c r="B1" i="6"/>
  <c r="B74" i="5"/>
  <c r="B35" i="5"/>
  <c r="T22" i="5" s="1"/>
  <c r="B29" i="5"/>
  <c r="F30" i="5" s="1"/>
  <c r="B23" i="5"/>
  <c r="T16" i="5" s="1"/>
  <c r="B21" i="5"/>
  <c r="F22" i="5" s="1"/>
  <c r="J24" i="5" s="1"/>
  <c r="B19" i="5"/>
  <c r="T14" i="5" s="1"/>
  <c r="B17" i="5"/>
  <c r="T13" i="5" s="1"/>
  <c r="B15" i="5"/>
  <c r="T12" i="5" s="1"/>
  <c r="B13" i="5"/>
  <c r="T11" i="5" s="1"/>
  <c r="B11" i="5"/>
  <c r="F11" i="5" s="1"/>
  <c r="B9" i="5"/>
  <c r="T9" i="5" s="1"/>
  <c r="B104" i="6"/>
  <c r="B98" i="6"/>
  <c r="B91" i="6"/>
  <c r="B79" i="6"/>
  <c r="B28" i="6"/>
  <c r="B21" i="6"/>
  <c r="B6" i="6"/>
  <c r="B104" i="5"/>
  <c r="F103" i="5" s="1"/>
  <c r="B92" i="5"/>
  <c r="F91" i="5" s="1"/>
  <c r="B86" i="5"/>
  <c r="T83" i="5" s="1"/>
  <c r="B80" i="5"/>
  <c r="F79" i="5" s="1"/>
  <c r="B27" i="5"/>
  <c r="T18" i="5" s="1"/>
  <c r="B101" i="5"/>
  <c r="F102" i="5" s="1"/>
  <c r="J104" i="5" s="1"/>
  <c r="B91" i="5"/>
  <c r="T86" i="5" s="1"/>
  <c r="B85" i="5"/>
  <c r="F86" i="5" s="1"/>
  <c r="J88" i="5" s="1"/>
  <c r="B34" i="5"/>
  <c r="F34" i="5" s="1"/>
  <c r="B26" i="5"/>
  <c r="T17" i="5" s="1"/>
  <c r="B18" i="5"/>
  <c r="F18" i="5" s="1"/>
  <c r="B12" i="5"/>
  <c r="T10" i="5" s="1"/>
  <c r="B100" i="5"/>
  <c r="T90" i="5" s="1"/>
  <c r="B94" i="5"/>
  <c r="T87" i="5" s="1"/>
  <c r="B88" i="5"/>
  <c r="T84" i="5" s="1"/>
  <c r="B82" i="5"/>
  <c r="T81" i="5" s="1"/>
  <c r="B79" i="5"/>
  <c r="T80" i="5" s="1"/>
  <c r="B33" i="5"/>
  <c r="T21" i="5" s="1"/>
  <c r="B25" i="5"/>
  <c r="F26" i="5" s="1"/>
  <c r="J25" i="5" s="1"/>
  <c r="N28" i="5" s="1"/>
  <c r="N21" i="5" s="1"/>
  <c r="B93" i="6"/>
  <c r="B89" i="6"/>
  <c r="B5" i="6"/>
  <c r="B24" i="6"/>
  <c r="B28" i="5"/>
  <c r="F27" i="5" s="1"/>
  <c r="B16" i="5"/>
  <c r="F15" i="5" s="1"/>
  <c r="J16" i="5" s="1"/>
  <c r="B7" i="5"/>
  <c r="T8" i="5" s="1"/>
  <c r="B12" i="6"/>
  <c r="B98" i="5"/>
  <c r="T89" i="5" s="1"/>
  <c r="B92" i="6"/>
  <c r="B27" i="6"/>
  <c r="B4" i="6"/>
  <c r="B32" i="5"/>
  <c r="F31" i="5" s="1"/>
  <c r="J32" i="5" s="1"/>
  <c r="B22" i="5"/>
  <c r="T15" i="5" s="1"/>
  <c r="B8" i="5"/>
  <c r="F7" i="5" s="1"/>
  <c r="B99" i="6"/>
  <c r="B85" i="6"/>
  <c r="B77" i="6"/>
  <c r="B18" i="6"/>
  <c r="B11" i="6"/>
  <c r="B107" i="5"/>
  <c r="T94" i="5" s="1"/>
  <c r="B95" i="5"/>
  <c r="F95" i="5" s="1"/>
  <c r="B81" i="5"/>
  <c r="F82" i="5" s="1"/>
  <c r="B78" i="5"/>
  <c r="B31" i="5"/>
  <c r="T20" i="5" s="1"/>
  <c r="B97" i="6"/>
  <c r="B17" i="6"/>
  <c r="B10" i="6"/>
  <c r="B3" i="6"/>
  <c r="B106" i="5"/>
  <c r="F106" i="5" s="1"/>
  <c r="B90" i="5"/>
  <c r="T85" i="5" s="1"/>
  <c r="B20" i="5"/>
  <c r="F19" i="5" s="1"/>
  <c r="J17" i="5" s="1"/>
  <c r="N13" i="5" s="1"/>
  <c r="B29" i="6"/>
  <c r="B75" i="6"/>
  <c r="B9" i="6"/>
  <c r="B83" i="5"/>
  <c r="T82" i="5" s="1"/>
  <c r="B96" i="6"/>
  <c r="B10" i="5"/>
  <c r="F10" i="5" s="1"/>
  <c r="J9" i="5" s="1"/>
  <c r="N12" i="5" s="1"/>
  <c r="N20" i="5" s="1"/>
  <c r="R36" i="5" s="1"/>
  <c r="H1" i="4"/>
  <c r="B87" i="6"/>
  <c r="B84" i="5"/>
  <c r="F83" i="5" s="1"/>
  <c r="J81" i="5" s="1"/>
  <c r="B105" i="5"/>
  <c r="T93" i="5" s="1"/>
  <c r="B83" i="6"/>
  <c r="B73" i="6"/>
  <c r="B14" i="5"/>
  <c r="F14" i="5" s="1"/>
  <c r="B71" i="6"/>
  <c r="B30" i="6"/>
  <c r="B93" i="5"/>
  <c r="F94" i="5" s="1"/>
  <c r="J96" i="5" s="1"/>
  <c r="N100" i="5" s="1"/>
  <c r="B81" i="6"/>
  <c r="B16" i="6"/>
  <c r="B89" i="5"/>
  <c r="F90" i="5" s="1"/>
  <c r="J89" i="5" s="1"/>
  <c r="N85" i="5" s="1"/>
  <c r="B15" i="6"/>
  <c r="B102" i="6"/>
  <c r="B23" i="6"/>
  <c r="B87" i="5"/>
  <c r="F87" i="5" s="1"/>
  <c r="B22" i="6"/>
  <c r="B99" i="5"/>
  <c r="F99" i="5" s="1"/>
  <c r="W90" i="5" l="1"/>
  <c r="U90" i="5"/>
  <c r="U15" i="5"/>
  <c r="W15" i="5"/>
  <c r="W92" i="5"/>
  <c r="U92" i="5"/>
  <c r="U20" i="5"/>
  <c r="W20" i="5"/>
  <c r="U22" i="5"/>
  <c r="W22" i="5"/>
  <c r="W86" i="5"/>
  <c r="U86" i="5"/>
  <c r="U7" i="5"/>
  <c r="W7" i="5"/>
  <c r="U8" i="5"/>
  <c r="W8" i="5"/>
  <c r="U93" i="5"/>
  <c r="W93" i="5"/>
  <c r="W10" i="5"/>
  <c r="U10" i="5"/>
  <c r="U17" i="5"/>
  <c r="W17" i="5"/>
  <c r="W82" i="5"/>
  <c r="U82" i="5"/>
  <c r="U21" i="5"/>
  <c r="W21" i="5"/>
  <c r="U79" i="5"/>
  <c r="W79" i="5"/>
  <c r="U19" i="5"/>
  <c r="W19" i="5"/>
  <c r="W16" i="5"/>
  <c r="U16" i="5"/>
  <c r="U80" i="5"/>
  <c r="W80" i="5"/>
  <c r="U18" i="5"/>
  <c r="W18" i="5"/>
  <c r="U9" i="5"/>
  <c r="W9" i="5"/>
  <c r="W88" i="5"/>
  <c r="U88" i="5"/>
  <c r="U85" i="5"/>
  <c r="W85" i="5"/>
  <c r="U12" i="5"/>
  <c r="W12" i="5"/>
  <c r="W94" i="5"/>
  <c r="U94" i="5"/>
  <c r="U89" i="5"/>
  <c r="W89" i="5"/>
  <c r="U81" i="5"/>
  <c r="W81" i="5"/>
  <c r="U91" i="5"/>
  <c r="W91" i="5"/>
  <c r="U87" i="5"/>
  <c r="W87" i="5"/>
  <c r="U13" i="5"/>
  <c r="W13" i="5"/>
  <c r="W14" i="5"/>
  <c r="U14" i="5"/>
  <c r="V14" i="5" s="1"/>
  <c r="W84" i="5"/>
  <c r="U84" i="5"/>
  <c r="V84" i="5" s="1"/>
  <c r="U83" i="5"/>
  <c r="W83" i="5"/>
  <c r="U11" i="5"/>
  <c r="W11" i="5"/>
  <c r="V89" i="5" l="1"/>
  <c r="V80" i="5"/>
  <c r="V16" i="5"/>
  <c r="V12" i="5"/>
  <c r="V92" i="5"/>
  <c r="V85" i="5"/>
  <c r="V93" i="5"/>
  <c r="V82" i="5"/>
  <c r="V18" i="5"/>
  <c r="V22" i="5"/>
  <c r="V13" i="5"/>
  <c r="V20" i="5"/>
  <c r="V87" i="5"/>
  <c r="V19" i="5"/>
  <c r="V88" i="5"/>
  <c r="V86" i="5"/>
  <c r="V17" i="5"/>
  <c r="V11" i="5"/>
  <c r="V79" i="5"/>
  <c r="V78" i="5"/>
  <c r="V8" i="5"/>
  <c r="V15" i="5"/>
  <c r="V94" i="5"/>
  <c r="V10" i="5"/>
  <c r="V91" i="5"/>
  <c r="V90" i="5"/>
  <c r="V83" i="5"/>
  <c r="V81" i="5"/>
  <c r="V9" i="5"/>
  <c r="V21" i="5"/>
  <c r="V7" i="5"/>
  <c r="V6" i="5"/>
  <c r="B62" i="5" l="1"/>
  <c r="B59" i="5"/>
  <c r="F60" i="5" s="1"/>
  <c r="B47" i="5"/>
  <c r="F45" i="5" s="1"/>
  <c r="J48" i="5" s="1"/>
  <c r="N56" i="5" s="1"/>
  <c r="B58" i="5"/>
  <c r="B54" i="5"/>
  <c r="B40" i="5"/>
  <c r="B43" i="5" s="1"/>
  <c r="B71" i="5"/>
  <c r="B39" i="5"/>
  <c r="B51" i="5"/>
  <c r="B66" i="5"/>
  <c r="B55" i="5"/>
  <c r="F53" i="5" s="1"/>
  <c r="B50" i="5"/>
  <c r="F52" i="5" s="1"/>
  <c r="J49" i="5" s="1"/>
  <c r="B70" i="5"/>
  <c r="B46" i="5"/>
  <c r="B63" i="5"/>
  <c r="B42" i="5"/>
  <c r="F44" i="5" s="1"/>
  <c r="B67" i="5"/>
  <c r="F68" i="5" s="1"/>
  <c r="J65" i="5" s="1"/>
  <c r="N5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" authorId="0" shapeId="0" xr:uid="{00000000-0006-0000-0200-000001000000}">
      <text>
        <r>
          <rPr>
            <sz val="10"/>
            <color rgb="FF000000"/>
            <rFont val="Arial"/>
            <scheme val="minor"/>
          </rPr>
          <t>Jim Marriner:
Enter a 99 in this column for winner of section and 57 for every 2nd 
qualifier and 3rd qualifier if qualifying 33</t>
        </r>
      </text>
    </comment>
  </commentList>
</comments>
</file>

<file path=xl/sharedStrings.xml><?xml version="1.0" encoding="utf-8"?>
<sst xmlns="http://schemas.openxmlformats.org/spreadsheetml/2006/main" count="1366" uniqueCount="287">
  <si>
    <t>CNZ Masters Pairs</t>
  </si>
  <si>
    <t>14/07/2025 - 15/07/2025</t>
  </si>
  <si>
    <t>3-0</t>
  </si>
  <si>
    <t>0-3</t>
  </si>
  <si>
    <t>section 1</t>
  </si>
  <si>
    <t>section 7</t>
  </si>
  <si>
    <t>3-1</t>
  </si>
  <si>
    <t>1-3</t>
  </si>
  <si>
    <t>3-2</t>
  </si>
  <si>
    <t>2-3</t>
  </si>
  <si>
    <t>W</t>
  </si>
  <si>
    <t>L</t>
  </si>
  <si>
    <t>2-0</t>
  </si>
  <si>
    <t>0-2</t>
  </si>
  <si>
    <t>section 2</t>
  </si>
  <si>
    <t>section 8</t>
  </si>
  <si>
    <t>2-1</t>
  </si>
  <si>
    <t>1-2</t>
  </si>
  <si>
    <t>Top 3 (33) qualify or top 2 plus next 10 (32) qualify</t>
  </si>
  <si>
    <t>section 3</t>
  </si>
  <si>
    <t>section 9</t>
  </si>
  <si>
    <t>Enter names in ranking order</t>
  </si>
  <si>
    <t>WKE Brent Wells &amp; Craig Steinmetz</t>
  </si>
  <si>
    <t>S1 P1</t>
  </si>
  <si>
    <t>WKE Brad Campbell &amp; Wayne Tibbits</t>
  </si>
  <si>
    <t>S2 P1</t>
  </si>
  <si>
    <t>TGA Tom Cook &amp; George Elvin</t>
  </si>
  <si>
    <t>S3 P1</t>
  </si>
  <si>
    <t>TGA Mike Ryan &amp; John McGrath</t>
  </si>
  <si>
    <t>S4 P1</t>
  </si>
  <si>
    <t>RIC Rihari King &amp; Aven Placid</t>
  </si>
  <si>
    <t>S5 P1</t>
  </si>
  <si>
    <t>PAT Charlie Schooner &amp; Jimmy Johns</t>
  </si>
  <si>
    <t>S6 P1</t>
  </si>
  <si>
    <t>OTA Fili Salia &amp; Norman Leuatea</t>
  </si>
  <si>
    <t>S7 P1</t>
  </si>
  <si>
    <t>section 4</t>
  </si>
  <si>
    <t>section 10</t>
  </si>
  <si>
    <t>GERSA Brett Beswick &amp; Gordon Gibson</t>
  </si>
  <si>
    <t>S8 P1</t>
  </si>
  <si>
    <t>TOK Brendan McLean &amp; Gill Mitchell</t>
  </si>
  <si>
    <t>S9 P1</t>
  </si>
  <si>
    <t>SWW Ray Sutherland &amp; Jack Lemon</t>
  </si>
  <si>
    <t>S10 P1</t>
  </si>
  <si>
    <t>WCC Mik Karam &amp; Justin McCarthy</t>
  </si>
  <si>
    <t>S11 P1</t>
  </si>
  <si>
    <t>KAW Colin Kahukiwa &amp; Richard Mackay</t>
  </si>
  <si>
    <t>S11 P2</t>
  </si>
  <si>
    <t>CAM Tracee &amp; Lee Soti</t>
  </si>
  <si>
    <t>S10 P2</t>
  </si>
  <si>
    <t>PAT Steve Brown &amp; Daz McKay</t>
  </si>
  <si>
    <t>S9 P2</t>
  </si>
  <si>
    <t>KAI Barry Jones &amp; Keith Thorpe</t>
  </si>
  <si>
    <t>S8 P2</t>
  </si>
  <si>
    <t>section 5</t>
  </si>
  <si>
    <t>section 11</t>
  </si>
  <si>
    <t>MNU Rod Buck &amp; Phil Evans</t>
  </si>
  <si>
    <t>S7 P2</t>
  </si>
  <si>
    <t>GERSA Aaron Williams &amp; Bob Semple</t>
  </si>
  <si>
    <t>S6 P2</t>
  </si>
  <si>
    <t>PAT Dean Brown &amp; Glen Robust</t>
  </si>
  <si>
    <t>S5 P2</t>
  </si>
  <si>
    <t>BAYS Neil Bowman &amp; Jonathan Parker</t>
  </si>
  <si>
    <t>S4 P2</t>
  </si>
  <si>
    <t>TOK Rangi Pirika &amp; Guy Bartlett</t>
  </si>
  <si>
    <t>S3 P2</t>
  </si>
  <si>
    <t>HOK Carol &amp; Wayne Cameron</t>
  </si>
  <si>
    <t>S2 P2</t>
  </si>
  <si>
    <t>TOK Peter Madsen &amp; John Mac</t>
  </si>
  <si>
    <t>S1 P2</t>
  </si>
  <si>
    <t>HOW Terry Andrews &amp; Ian Rowlay</t>
  </si>
  <si>
    <t>S1 P3</t>
  </si>
  <si>
    <t>section 6</t>
  </si>
  <si>
    <t>TGA Danny Ward &amp; Tony Statham</t>
  </si>
  <si>
    <t>S2 P3</t>
  </si>
  <si>
    <t>HEN Malcolm Hussey &amp; Eloni Rateri</t>
  </si>
  <si>
    <t>S3 P3</t>
  </si>
  <si>
    <t>PAT Rod Wirepa &amp; Shay Laing-Smith</t>
  </si>
  <si>
    <t>S4 P3</t>
  </si>
  <si>
    <t>NPL Agnes Kimura &amp; Lee Hildred</t>
  </si>
  <si>
    <t>S5 P3</t>
  </si>
  <si>
    <t>RIC John Whatuira &amp; William Pompey</t>
  </si>
  <si>
    <t>S6 P3</t>
  </si>
  <si>
    <t>KAI Lee Early &amp; Trish O'Neill</t>
  </si>
  <si>
    <t>S7 P3</t>
  </si>
  <si>
    <t>TOK Peter &amp; Sheryl Wills</t>
  </si>
  <si>
    <t>S8 P3</t>
  </si>
  <si>
    <t>OTA Anga Tangi &amp; Kingi Tumai</t>
  </si>
  <si>
    <t>S9 P3</t>
  </si>
  <si>
    <t>PAT Frank &amp; Karen Edwards</t>
  </si>
  <si>
    <t>S10 P3</t>
  </si>
  <si>
    <t>NPL Kelvin Dunlop &amp; Patrick Duffy</t>
  </si>
  <si>
    <t>S11 P3</t>
  </si>
  <si>
    <t>TAR Monica Kendrica &amp; Lil Takiwa</t>
  </si>
  <si>
    <t>S11 P4</t>
  </si>
  <si>
    <t>TOK Leisa Rogers &amp; Mike Nunn</t>
  </si>
  <si>
    <t>S10 P4</t>
  </si>
  <si>
    <t>MNU Tai Te Kaute &amp; Paul Martin</t>
  </si>
  <si>
    <t>S9 P4</t>
  </si>
  <si>
    <t>MNU Vince Tate &amp; Sani Roberts</t>
  </si>
  <si>
    <t>S8 P4</t>
  </si>
  <si>
    <t>HOW Nina Massold &amp; Paul Gardner-Brown</t>
  </si>
  <si>
    <t>S7 P4</t>
  </si>
  <si>
    <t>WEY Vern Amiria &amp; Wayne Henderson</t>
  </si>
  <si>
    <t>S6 P4</t>
  </si>
  <si>
    <t>WHG John Stevens &amp; Jim Devine</t>
  </si>
  <si>
    <t>S5 P4</t>
  </si>
  <si>
    <t>TOK Wendy Cook &amp; Will Brown</t>
  </si>
  <si>
    <t>S4 P4</t>
  </si>
  <si>
    <t>WKE Denise Brennock &amp; Chris Tubby</t>
  </si>
  <si>
    <t>S3 P4</t>
  </si>
  <si>
    <t>INV Mike McKenzie &amp; Wendy Stevens</t>
  </si>
  <si>
    <t>S2 P4</t>
  </si>
  <si>
    <t>BULLS Tracey Holdaway &amp; Michele Gullery</t>
  </si>
  <si>
    <t>S1 P4</t>
  </si>
  <si>
    <t>PAT Ngahuia Tahi &amp; Ruth Smith</t>
  </si>
  <si>
    <t>S1 P5</t>
  </si>
  <si>
    <t>MAT Kevin Crighton &amp; Brian Morgan</t>
  </si>
  <si>
    <t>S2 P5</t>
  </si>
  <si>
    <t>NSC Mou &amp; Frances Kokaua</t>
  </si>
  <si>
    <t>S3 P5</t>
  </si>
  <si>
    <t>BIR Tina Fatuesi &amp; Peter Grimes</t>
  </si>
  <si>
    <t>S4 P5</t>
  </si>
  <si>
    <t>MNU Darryl Rodgers &amp; Owen Newson</t>
  </si>
  <si>
    <t>S5 P5</t>
  </si>
  <si>
    <t>HOR Margo Kingi &amp; Corrina Daivs</t>
  </si>
  <si>
    <t>S6 P5</t>
  </si>
  <si>
    <t>HEN Mark Cleeton &amp; Cliff Keach</t>
  </si>
  <si>
    <t>S7 P5</t>
  </si>
  <si>
    <t>PAT Robyn Harris &amp; Louis Erueti</t>
  </si>
  <si>
    <t>S8 P5</t>
  </si>
  <si>
    <t>TGA Bubs Gray &amp; Allan Pottinger</t>
  </si>
  <si>
    <t>S9 P5</t>
  </si>
  <si>
    <t>OTA Sisi Ngata &amp; Lani Pakieto</t>
  </si>
  <si>
    <t>S10 P5</t>
  </si>
  <si>
    <t>MAN Sue Veu &amp; Poe Faaola</t>
  </si>
  <si>
    <t>S11 P5</t>
  </si>
  <si>
    <t>SWA Grant Stacey &amp; Cynthia Thompson</t>
  </si>
  <si>
    <t>S11 P6</t>
  </si>
  <si>
    <t>BYE</t>
  </si>
  <si>
    <t>S10 P6</t>
  </si>
  <si>
    <t>LEV Cherie Blanche &amp; Carlene Tunbridge</t>
  </si>
  <si>
    <t>S9 P6</t>
  </si>
  <si>
    <t>MAN Josie Tahana &amp; GG Tahana</t>
  </si>
  <si>
    <t>S8 P6</t>
  </si>
  <si>
    <t>MAN Roger Daniels &amp; Sano Ah-Kuoi</t>
  </si>
  <si>
    <t>S7 P6</t>
  </si>
  <si>
    <t>NOR Maureen Woods &amp; Sue Stevens</t>
  </si>
  <si>
    <t>S6 P6</t>
  </si>
  <si>
    <t>NOR Tony Woods &amp; Chris Williams</t>
  </si>
  <si>
    <t>S5 P6</t>
  </si>
  <si>
    <t>OTA Benjamin Vili &amp; Palepoi Papalosa</t>
  </si>
  <si>
    <t>S4 P6</t>
  </si>
  <si>
    <t>PAP Maru Aubrey &amp; Jimmy Hall</t>
  </si>
  <si>
    <t>S3 P6</t>
  </si>
  <si>
    <t>PAT Mark Lowry &amp; Niall Hanlon</t>
  </si>
  <si>
    <t>S2 P6</t>
  </si>
  <si>
    <t>RIC Neville Mccausland &amp; Mark Harrison</t>
  </si>
  <si>
    <t>S1 P6</t>
  </si>
  <si>
    <t>If you end up with byes please enter as BYE1, BYE2, BYE3 and so on</t>
  </si>
  <si>
    <t>Section Play</t>
  </si>
  <si>
    <t>Post Section</t>
  </si>
  <si>
    <t>Sect.  1 P1</t>
  </si>
  <si>
    <t>Sect.  1 P2</t>
  </si>
  <si>
    <t>v6</t>
  </si>
  <si>
    <t>v5</t>
  </si>
  <si>
    <t>v4</t>
  </si>
  <si>
    <t>v3</t>
  </si>
  <si>
    <t>v2</t>
  </si>
  <si>
    <t>R64</t>
  </si>
  <si>
    <t>R32</t>
  </si>
  <si>
    <t>R16</t>
  </si>
  <si>
    <t>SF</t>
  </si>
  <si>
    <t>Fin</t>
  </si>
  <si>
    <t>v1</t>
  </si>
  <si>
    <t>Sect.  1 P3</t>
  </si>
  <si>
    <t>Sect.  1 P4</t>
  </si>
  <si>
    <t>Sect.  1 P5</t>
  </si>
  <si>
    <t>Sect.  1 P6</t>
  </si>
  <si>
    <t>Sect.  2 P1</t>
  </si>
  <si>
    <t>Sect.  2 P2</t>
  </si>
  <si>
    <t>Sect.  2 P3</t>
  </si>
  <si>
    <t>Sect.  2 P4</t>
  </si>
  <si>
    <t>Sect.  2 P5</t>
  </si>
  <si>
    <t>Sect.  2 P6</t>
  </si>
  <si>
    <t>Sect.  3 P1</t>
  </si>
  <si>
    <t>Sect.  3 P2</t>
  </si>
  <si>
    <t>Sect.  3 P3</t>
  </si>
  <si>
    <t>Sect.  3 P4</t>
  </si>
  <si>
    <t>Sect.  3 P5</t>
  </si>
  <si>
    <t>Sect.  3 P6</t>
  </si>
  <si>
    <t>Sect.  4 P1</t>
  </si>
  <si>
    <t>Sect.  4 P2</t>
  </si>
  <si>
    <t>Sect.  4 P3</t>
  </si>
  <si>
    <t>Sect.  4 P4</t>
  </si>
  <si>
    <t>Sect.  4 P5</t>
  </si>
  <si>
    <t>Sect.  4 P6</t>
  </si>
  <si>
    <t>Sect.  5 P1</t>
  </si>
  <si>
    <t>Sect.  5 P2</t>
  </si>
  <si>
    <t>Sect.  5 P3</t>
  </si>
  <si>
    <t>Sect.  5 P4</t>
  </si>
  <si>
    <t>Sect.  5 P 5</t>
  </si>
  <si>
    <t>Sect.  5 P6</t>
  </si>
  <si>
    <t>Sect.  6 P1</t>
  </si>
  <si>
    <t>Sect.  6 P2</t>
  </si>
  <si>
    <t>Sect.  6 P3</t>
  </si>
  <si>
    <t>Sect.  6 P4</t>
  </si>
  <si>
    <t>Sect.  6 P5</t>
  </si>
  <si>
    <t>Sect.  6 P6</t>
  </si>
  <si>
    <t>Sect.  7 P1</t>
  </si>
  <si>
    <t>Sect.  7 P2</t>
  </si>
  <si>
    <t>Sect.  7 P3</t>
  </si>
  <si>
    <t>Sect.  7 P4</t>
  </si>
  <si>
    <t>Sect.  7 P5</t>
  </si>
  <si>
    <t>Sect.  7 P6</t>
  </si>
  <si>
    <t>Sect.  8 P1</t>
  </si>
  <si>
    <t>Sect.  8 P2</t>
  </si>
  <si>
    <t>Sect.  8 P3</t>
  </si>
  <si>
    <t>Sect.  8 P4</t>
  </si>
  <si>
    <t>Sect.  8 P5</t>
  </si>
  <si>
    <t>Sect.  8 P6</t>
  </si>
  <si>
    <t>Sect.  9 P1</t>
  </si>
  <si>
    <t>Sect.  9 P2</t>
  </si>
  <si>
    <t>Sect.  9 P3</t>
  </si>
  <si>
    <t>Sect.  9 P4</t>
  </si>
  <si>
    <t>Sect.  9 P5</t>
  </si>
  <si>
    <t>Sect.  9 P6</t>
  </si>
  <si>
    <t>Sect.  10 P1</t>
  </si>
  <si>
    <t>Sect.  10 P2</t>
  </si>
  <si>
    <t>Sect.  10 P3</t>
  </si>
  <si>
    <t>Sect.  10 P4</t>
  </si>
  <si>
    <t>Sect.  10 P 5</t>
  </si>
  <si>
    <t>Sect.  10 P6</t>
  </si>
  <si>
    <t>Sect.  11 P1</t>
  </si>
  <si>
    <t>Sect.  11 P2</t>
  </si>
  <si>
    <t>Sect.  11 P3</t>
  </si>
  <si>
    <t>Sect.  11 P4</t>
  </si>
  <si>
    <t>Sect.  11 P 5</t>
  </si>
  <si>
    <t>Sect.  11 P6</t>
  </si>
  <si>
    <t>Section 1</t>
  </si>
  <si>
    <t>Points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</si>
  <si>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</si>
  <si>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</si>
  <si>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</si>
  <si>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</si>
  <si>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</si>
  <si>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</si>
  <si>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</si>
  <si>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</si>
  <si>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</si>
  <si>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</si>
  <si>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Bye at # 6</t>
  </si>
  <si>
    <t>If you have a Bye in a section make sure youenter them as per sections sheet, then copy the complete block relevant and paste over the same area in the section with the bye</t>
  </si>
  <si>
    <t>.</t>
  </si>
  <si>
    <t>Bye at # 5</t>
  </si>
  <si>
    <t>Bye at # 4</t>
  </si>
  <si>
    <t>Bye at # 3</t>
  </si>
  <si>
    <t>Bye at # 2</t>
  </si>
  <si>
    <t>Bye at # 1</t>
  </si>
  <si>
    <t>After adding bonus points to winner &amp; Runner-up in each section, with all columns selected sort on column F Smallest to Largest making sure that My data has headers is not ticked</t>
  </si>
  <si>
    <t>1BYE</t>
  </si>
  <si>
    <t>2BYE</t>
  </si>
  <si>
    <t>3BYE</t>
  </si>
  <si>
    <t>4BYE</t>
  </si>
  <si>
    <t>5BYE</t>
  </si>
  <si>
    <t>6BYE</t>
  </si>
  <si>
    <t>7BYE</t>
  </si>
  <si>
    <t>8BYE</t>
  </si>
  <si>
    <t>9BYE</t>
  </si>
  <si>
    <t>10BYE</t>
  </si>
  <si>
    <t>11BYE</t>
  </si>
  <si>
    <t>One match to find last 32</t>
  </si>
  <si>
    <t>Championship</t>
  </si>
  <si>
    <t>FINAL</t>
  </si>
  <si>
    <t>SEMI FINALS</t>
  </si>
  <si>
    <t>QUARTER FINALS</t>
  </si>
  <si>
    <t>Championship Flight</t>
  </si>
  <si>
    <t>Trophy</t>
  </si>
  <si>
    <t>NSC Mou &amp; France Kokaua</t>
  </si>
  <si>
    <t>Trophy Flight</t>
  </si>
  <si>
    <t>TAR Monica Kendrick &amp; Lil Takiwa</t>
  </si>
  <si>
    <t>LEV Cherie Blanch &amp; Carlene Tunbridge</t>
  </si>
  <si>
    <t>HOR Margo Kingi &amp; Corrina Davis</t>
  </si>
  <si>
    <t>MAN Josie &amp; GG Tahana</t>
  </si>
  <si>
    <t>2 matches to play off from round of 64 to find last 32</t>
  </si>
  <si>
    <t>Losers of your first game go into the Trophy Flight</t>
  </si>
  <si>
    <t>2 matches to play off to find last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</si>
</sst>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&quot;, &quot;mmmm\ dd&quot;, &quot;yyyy"/>
    <numFmt numFmtId="166" formatCode="d\ mmmm\ yyyy"/>
  </numFmts>
  <fonts count="20" x14ac:knownFonts="1">
    <font>
      <sz val="10"/>
      <color rgb="FF000000"/>
      <name val="Arial"/>
      <scheme val="minor"/>
    </font>
    <font>
      <sz val="10"/>
      <color rgb="FFFF0000"/>
      <name val="Arial"/>
    </font>
    <font>
      <sz val="10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sz val="16"/>
      <color theme="1"/>
      <name val="Arial"/>
    </font>
    <font>
      <sz val="18"/>
      <color theme="1"/>
      <name val="Arial"/>
    </font>
    <font>
      <b/>
      <sz val="20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sz val="10"/>
      <color theme="0"/>
      <name val="Arial"/>
    </font>
    <font>
      <b/>
      <sz val="18"/>
      <color theme="1"/>
      <name val="Arial"/>
    </font>
    <font>
      <sz val="8"/>
      <color theme="1"/>
      <name val="Arial"/>
    </font>
    <font>
      <b/>
      <sz val="10"/>
      <color rgb="FFFF0000"/>
      <name val="Arial"/>
    </font>
    <font>
      <sz val="10"/>
      <color rgb="FFFFFFFF"/>
      <name val="Arial"/>
    </font>
    <font>
      <b/>
      <sz val="10"/>
      <color rgb="FFFFFFFF"/>
      <name val="Arial"/>
    </font>
    <font>
      <sz val="10"/>
      <color theme="1"/>
      <name val="Calibri"/>
    </font>
  </fonts>
  <fills count="23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rgb="FFFFFF66"/>
        <bgColor rgb="FFFFFF66"/>
      </patternFill>
    </fill>
    <fill>
      <patternFill patternType="solid">
        <fgColor rgb="FFECECEC"/>
        <bgColor rgb="FFECECEC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AEABAB"/>
        <bgColor rgb="FFAEABAB"/>
      </patternFill>
    </fill>
    <fill>
      <patternFill patternType="solid">
        <fgColor rgb="FFBFBFBF"/>
        <bgColor rgb="FFBFBFBF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DADADA"/>
        <bgColor rgb="FFDADADA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0" fontId="3" fillId="0" borderId="0" xfId="0" applyFont="1"/>
    <xf numFmtId="49" fontId="2" fillId="0" borderId="0" xfId="0" applyNumberFormat="1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shrinkToFit="1"/>
    </xf>
    <xf numFmtId="0" fontId="2" fillId="2" borderId="1" xfId="0" applyFont="1" applyFill="1" applyBorder="1" applyAlignment="1">
      <alignment shrinkToFit="1"/>
    </xf>
    <xf numFmtId="0" fontId="2" fillId="3" borderId="1" xfId="0" applyFont="1" applyFill="1" applyBorder="1" applyAlignment="1">
      <alignment shrinkToFit="1"/>
    </xf>
    <xf numFmtId="164" fontId="2" fillId="0" borderId="0" xfId="0" applyNumberFormat="1" applyFont="1"/>
    <xf numFmtId="0" fontId="2" fillId="4" borderId="1" xfId="0" applyFont="1" applyFill="1" applyBorder="1" applyAlignment="1">
      <alignment shrinkToFit="1"/>
    </xf>
    <xf numFmtId="0" fontId="2" fillId="5" borderId="1" xfId="0" applyFont="1" applyFill="1" applyBorder="1" applyAlignment="1">
      <alignment shrinkToFit="1"/>
    </xf>
    <xf numFmtId="1" fontId="2" fillId="0" borderId="0" xfId="0" applyNumberFormat="1" applyFont="1"/>
    <xf numFmtId="0" fontId="1" fillId="0" borderId="0" xfId="0" applyFont="1"/>
    <xf numFmtId="0" fontId="2" fillId="7" borderId="1" xfId="0" applyFont="1" applyFill="1" applyBorder="1" applyAlignment="1">
      <alignment shrinkToFit="1"/>
    </xf>
    <xf numFmtId="0" fontId="2" fillId="8" borderId="1" xfId="0" applyFont="1" applyFill="1" applyBorder="1" applyAlignment="1">
      <alignment shrinkToFit="1"/>
    </xf>
    <xf numFmtId="0" fontId="2" fillId="9" borderId="1" xfId="0" applyFont="1" applyFill="1" applyBorder="1" applyAlignment="1">
      <alignment shrinkToFit="1"/>
    </xf>
    <xf numFmtId="0" fontId="2" fillId="10" borderId="1" xfId="0" applyFont="1" applyFill="1" applyBorder="1" applyAlignment="1">
      <alignment shrinkToFit="1"/>
    </xf>
    <xf numFmtId="0" fontId="2" fillId="11" borderId="1" xfId="0" applyFont="1" applyFill="1" applyBorder="1" applyAlignment="1">
      <alignment shrinkToFit="1"/>
    </xf>
    <xf numFmtId="0" fontId="2" fillId="12" borderId="1" xfId="0" applyFont="1" applyFill="1" applyBorder="1" applyAlignment="1">
      <alignment shrinkToFit="1"/>
    </xf>
    <xf numFmtId="14" fontId="2" fillId="0" borderId="0" xfId="0" applyNumberFormat="1" applyFont="1" applyAlignment="1">
      <alignment shrinkToFit="1"/>
    </xf>
    <xf numFmtId="0" fontId="2" fillId="0" borderId="16" xfId="0" applyFont="1" applyBorder="1"/>
    <xf numFmtId="12" fontId="2" fillId="0" borderId="16" xfId="0" applyNumberFormat="1" applyFont="1" applyBorder="1"/>
    <xf numFmtId="0" fontId="2" fillId="0" borderId="17" xfId="0" applyFont="1" applyBorder="1"/>
    <xf numFmtId="0" fontId="8" fillId="0" borderId="17" xfId="0" applyFont="1" applyBorder="1"/>
    <xf numFmtId="0" fontId="2" fillId="0" borderId="18" xfId="0" applyFont="1" applyBorder="1"/>
    <xf numFmtId="0" fontId="9" fillId="0" borderId="19" xfId="0" applyFont="1" applyBorder="1" applyAlignment="1">
      <alignment horizontal="center"/>
    </xf>
    <xf numFmtId="0" fontId="7" fillId="0" borderId="16" xfId="0" applyFont="1" applyBorder="1" applyAlignment="1">
      <alignment wrapText="1"/>
    </xf>
    <xf numFmtId="0" fontId="7" fillId="0" borderId="18" xfId="0" applyFont="1" applyBorder="1" applyAlignment="1">
      <alignment wrapText="1"/>
    </xf>
    <xf numFmtId="49" fontId="11" fillId="13" borderId="21" xfId="0" applyNumberFormat="1" applyFont="1" applyFill="1" applyBorder="1" applyAlignment="1">
      <alignment horizontal="left"/>
    </xf>
    <xf numFmtId="0" fontId="2" fillId="0" borderId="22" xfId="0" applyFont="1" applyBorder="1"/>
    <xf numFmtId="0" fontId="2" fillId="0" borderId="23" xfId="0" applyFont="1" applyBorder="1"/>
    <xf numFmtId="2" fontId="12" fillId="13" borderId="24" xfId="0" applyNumberFormat="1" applyFont="1" applyFill="1" applyBorder="1" applyAlignment="1">
      <alignment horizontal="right"/>
    </xf>
    <xf numFmtId="2" fontId="12" fillId="0" borderId="7" xfId="0" applyNumberFormat="1" applyFont="1" applyBorder="1"/>
    <xf numFmtId="0" fontId="2" fillId="0" borderId="25" xfId="0" applyFont="1" applyBorder="1"/>
    <xf numFmtId="2" fontId="2" fillId="0" borderId="0" xfId="0" applyNumberFormat="1" applyFont="1"/>
    <xf numFmtId="49" fontId="11" fillId="0" borderId="19" xfId="0" applyNumberFormat="1" applyFont="1" applyBorder="1" applyAlignment="1">
      <alignment horizontal="left"/>
    </xf>
    <xf numFmtId="49" fontId="11" fillId="14" borderId="21" xfId="0" applyNumberFormat="1" applyFont="1" applyFill="1" applyBorder="1" applyAlignment="1">
      <alignment horizontal="left"/>
    </xf>
    <xf numFmtId="2" fontId="11" fillId="13" borderId="21" xfId="0" applyNumberFormat="1" applyFont="1" applyFill="1" applyBorder="1" applyAlignment="1">
      <alignment horizontal="left"/>
    </xf>
    <xf numFmtId="2" fontId="2" fillId="0" borderId="4" xfId="0" applyNumberFormat="1" applyFont="1" applyBorder="1"/>
    <xf numFmtId="0" fontId="2" fillId="0" borderId="19" xfId="0" applyFont="1" applyBorder="1"/>
    <xf numFmtId="2" fontId="12" fillId="0" borderId="25" xfId="0" applyNumberFormat="1" applyFont="1" applyBorder="1" applyAlignment="1">
      <alignment horizontal="right"/>
    </xf>
    <xf numFmtId="2" fontId="12" fillId="14" borderId="24" xfId="0" applyNumberFormat="1" applyFont="1" applyFill="1" applyBorder="1" applyAlignment="1">
      <alignment horizontal="right"/>
    </xf>
    <xf numFmtId="2" fontId="11" fillId="14" borderId="21" xfId="0" applyNumberFormat="1" applyFont="1" applyFill="1" applyBorder="1" applyAlignment="1">
      <alignment horizontal="left"/>
    </xf>
    <xf numFmtId="2" fontId="11" fillId="0" borderId="19" xfId="0" applyNumberFormat="1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49" fontId="11" fillId="15" borderId="21" xfId="0" applyNumberFormat="1" applyFont="1" applyFill="1" applyBorder="1" applyAlignment="1">
      <alignment horizontal="left"/>
    </xf>
    <xf numFmtId="2" fontId="12" fillId="15" borderId="24" xfId="0" applyNumberFormat="1" applyFont="1" applyFill="1" applyBorder="1" applyAlignment="1">
      <alignment horizontal="right"/>
    </xf>
    <xf numFmtId="2" fontId="11" fillId="15" borderId="21" xfId="0" applyNumberFormat="1" applyFont="1" applyFill="1" applyBorder="1" applyAlignment="1">
      <alignment horizontal="left"/>
    </xf>
    <xf numFmtId="0" fontId="7" fillId="0" borderId="0" xfId="0" applyFont="1"/>
    <xf numFmtId="0" fontId="3" fillId="0" borderId="22" xfId="0" applyFont="1" applyBorder="1"/>
    <xf numFmtId="49" fontId="11" fillId="16" borderId="21" xfId="0" applyNumberFormat="1" applyFont="1" applyFill="1" applyBorder="1" applyAlignment="1">
      <alignment horizontal="left"/>
    </xf>
    <xf numFmtId="2" fontId="12" fillId="16" borderId="24" xfId="0" applyNumberFormat="1" applyFont="1" applyFill="1" applyBorder="1" applyAlignment="1">
      <alignment horizontal="right"/>
    </xf>
    <xf numFmtId="2" fontId="11" fillId="16" borderId="21" xfId="0" applyNumberFormat="1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2" fillId="5" borderId="0" xfId="0" applyFont="1" applyFill="1" applyAlignment="1">
      <alignment horizontal="left" shrinkToFit="1"/>
    </xf>
    <xf numFmtId="0" fontId="5" fillId="0" borderId="0" xfId="0" applyFont="1" applyAlignment="1">
      <alignment horizontal="center"/>
    </xf>
    <xf numFmtId="0" fontId="13" fillId="0" borderId="0" xfId="0" applyFont="1"/>
    <xf numFmtId="2" fontId="2" fillId="5" borderId="21" xfId="0" applyNumberFormat="1" applyFont="1" applyFill="1" applyBorder="1" applyAlignment="1">
      <alignment horizontal="left" shrinkToFit="1"/>
    </xf>
    <xf numFmtId="0" fontId="5" fillId="0" borderId="18" xfId="0" applyFont="1" applyBorder="1" applyAlignment="1">
      <alignment horizontal="center"/>
    </xf>
    <xf numFmtId="2" fontId="2" fillId="5" borderId="24" xfId="0" applyNumberFormat="1" applyFont="1" applyFill="1" applyBorder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5" xfId="0" applyFont="1" applyBorder="1"/>
    <xf numFmtId="2" fontId="2" fillId="5" borderId="21" xfId="0" applyNumberFormat="1" applyFont="1" applyFill="1" applyBorder="1" applyAlignment="1">
      <alignment shrinkToFit="1"/>
    </xf>
    <xf numFmtId="1" fontId="13" fillId="0" borderId="0" xfId="0" applyNumberFormat="1" applyFont="1"/>
    <xf numFmtId="2" fontId="2" fillId="0" borderId="19" xfId="0" applyNumberFormat="1" applyFont="1" applyBorder="1" applyAlignment="1">
      <alignment horizontal="left" shrinkToFit="1"/>
    </xf>
    <xf numFmtId="0" fontId="2" fillId="0" borderId="20" xfId="0" applyFont="1" applyBorder="1"/>
    <xf numFmtId="2" fontId="2" fillId="5" borderId="24" xfId="0" applyNumberFormat="1" applyFont="1" applyFill="1" applyBorder="1" applyAlignment="1">
      <alignment shrinkToFit="1"/>
    </xf>
    <xf numFmtId="2" fontId="13" fillId="0" borderId="0" xfId="0" applyNumberFormat="1" applyFont="1"/>
    <xf numFmtId="2" fontId="2" fillId="0" borderId="25" xfId="0" applyNumberFormat="1" applyFont="1" applyBorder="1" applyAlignment="1">
      <alignment horizontal="left" shrinkToFit="1"/>
    </xf>
    <xf numFmtId="0" fontId="5" fillId="0" borderId="16" xfId="0" applyFont="1" applyBorder="1" applyAlignment="1">
      <alignment horizontal="center"/>
    </xf>
    <xf numFmtId="2" fontId="2" fillId="0" borderId="19" xfId="0" applyNumberFormat="1" applyFont="1" applyBorder="1" applyAlignment="1">
      <alignment shrinkToFit="1"/>
    </xf>
    <xf numFmtId="2" fontId="2" fillId="0" borderId="25" xfId="0" applyNumberFormat="1" applyFont="1" applyBorder="1" applyAlignment="1">
      <alignment shrinkToFit="1"/>
    </xf>
    <xf numFmtId="2" fontId="2" fillId="5" borderId="26" xfId="0" applyNumberFormat="1" applyFont="1" applyFill="1" applyBorder="1" applyAlignment="1">
      <alignment horizontal="left" shrinkToFi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17" borderId="21" xfId="0" applyFont="1" applyFill="1" applyBorder="1" applyAlignment="1">
      <alignment horizontal="left" shrinkToFit="1"/>
    </xf>
    <xf numFmtId="2" fontId="2" fillId="17" borderId="24" xfId="0" applyNumberFormat="1" applyFont="1" applyFill="1" applyBorder="1" applyAlignment="1">
      <alignment horizontal="left" shrinkToFit="1"/>
    </xf>
    <xf numFmtId="2" fontId="17" fillId="18" borderId="21" xfId="0" applyNumberFormat="1" applyFont="1" applyFill="1" applyBorder="1" applyAlignment="1">
      <alignment horizontal="left" shrinkToFit="1"/>
    </xf>
    <xf numFmtId="0" fontId="18" fillId="0" borderId="16" xfId="0" applyFont="1" applyBorder="1" applyAlignment="1">
      <alignment horizontal="center"/>
    </xf>
    <xf numFmtId="166" fontId="17" fillId="19" borderId="0" xfId="0" applyNumberFormat="1" applyFont="1" applyFill="1" applyAlignment="1">
      <alignment horizontal="center"/>
    </xf>
    <xf numFmtId="0" fontId="5" fillId="0" borderId="0" xfId="0" applyFont="1"/>
    <xf numFmtId="2" fontId="17" fillId="18" borderId="24" xfId="0" applyNumberFormat="1" applyFont="1" applyFill="1" applyBorder="1" applyAlignment="1">
      <alignment horizontal="left" shrinkToFit="1"/>
    </xf>
    <xf numFmtId="0" fontId="17" fillId="19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/>
    <xf numFmtId="0" fontId="17" fillId="18" borderId="0" xfId="0" applyFont="1" applyFill="1" applyAlignment="1">
      <alignment horizontal="left" shrinkToFit="1"/>
    </xf>
    <xf numFmtId="2" fontId="17" fillId="19" borderId="21" xfId="0" applyNumberFormat="1" applyFont="1" applyFill="1" applyBorder="1" applyAlignment="1">
      <alignment shrinkToFit="1"/>
    </xf>
    <xf numFmtId="0" fontId="17" fillId="0" borderId="5" xfId="0" applyFont="1" applyBorder="1"/>
    <xf numFmtId="2" fontId="17" fillId="19" borderId="24" xfId="0" applyNumberFormat="1" applyFont="1" applyFill="1" applyBorder="1" applyAlignment="1">
      <alignment shrinkToFit="1"/>
    </xf>
    <xf numFmtId="2" fontId="17" fillId="18" borderId="19" xfId="0" applyNumberFormat="1" applyFont="1" applyFill="1" applyBorder="1" applyAlignment="1">
      <alignment horizontal="left" shrinkToFit="1"/>
    </xf>
    <xf numFmtId="2" fontId="17" fillId="18" borderId="25" xfId="0" applyNumberFormat="1" applyFont="1" applyFill="1" applyBorder="1" applyAlignment="1">
      <alignment horizontal="left" shrinkToFit="1"/>
    </xf>
    <xf numFmtId="2" fontId="2" fillId="17" borderId="21" xfId="0" applyNumberFormat="1" applyFont="1" applyFill="1" applyBorder="1" applyAlignment="1">
      <alignment shrinkToFit="1"/>
    </xf>
    <xf numFmtId="2" fontId="2" fillId="17" borderId="24" xfId="0" applyNumberFormat="1" applyFont="1" applyFill="1" applyBorder="1" applyAlignment="1">
      <alignment shrinkToFit="1"/>
    </xf>
    <xf numFmtId="2" fontId="17" fillId="19" borderId="19" xfId="0" applyNumberFormat="1" applyFont="1" applyFill="1" applyBorder="1" applyAlignment="1">
      <alignment shrinkToFit="1"/>
    </xf>
    <xf numFmtId="2" fontId="17" fillId="19" borderId="25" xfId="0" applyNumberFormat="1" applyFont="1" applyFill="1" applyBorder="1" applyAlignment="1">
      <alignment shrinkToFit="1"/>
    </xf>
    <xf numFmtId="0" fontId="18" fillId="19" borderId="0" xfId="0" applyFont="1" applyFill="1" applyAlignment="1">
      <alignment horizontal="center"/>
    </xf>
    <xf numFmtId="0" fontId="17" fillId="19" borderId="24" xfId="0" applyFont="1" applyFill="1" applyBorder="1" applyAlignment="1">
      <alignment shrinkToFit="1"/>
    </xf>
    <xf numFmtId="0" fontId="2" fillId="0" borderId="19" xfId="0" applyFont="1" applyBorder="1" applyAlignment="1">
      <alignment shrinkToFit="1"/>
    </xf>
    <xf numFmtId="0" fontId="17" fillId="19" borderId="25" xfId="0" applyFont="1" applyFill="1" applyBorder="1" applyAlignment="1">
      <alignment shrinkToFit="1"/>
    </xf>
    <xf numFmtId="0" fontId="2" fillId="0" borderId="0" xfId="0" applyFont="1" applyAlignment="1">
      <alignment horizontal="left" shrinkToFit="1"/>
    </xf>
    <xf numFmtId="2" fontId="2" fillId="20" borderId="21" xfId="0" applyNumberFormat="1" applyFont="1" applyFill="1" applyBorder="1" applyAlignment="1">
      <alignment horizontal="left" shrinkToFit="1"/>
    </xf>
    <xf numFmtId="2" fontId="2" fillId="20" borderId="24" xfId="0" applyNumberFormat="1" applyFont="1" applyFill="1" applyBorder="1" applyAlignment="1">
      <alignment horizontal="left" shrinkToFit="1"/>
    </xf>
    <xf numFmtId="2" fontId="2" fillId="19" borderId="21" xfId="0" applyNumberFormat="1" applyFont="1" applyFill="1" applyBorder="1" applyAlignment="1">
      <alignment horizontal="left" shrinkToFit="1"/>
    </xf>
    <xf numFmtId="2" fontId="2" fillId="20" borderId="21" xfId="0" applyNumberFormat="1" applyFont="1" applyFill="1" applyBorder="1" applyAlignment="1">
      <alignment shrinkToFit="1"/>
    </xf>
    <xf numFmtId="2" fontId="2" fillId="20" borderId="24" xfId="0" applyNumberFormat="1" applyFont="1" applyFill="1" applyBorder="1" applyAlignment="1">
      <alignment shrinkToFit="1"/>
    </xf>
    <xf numFmtId="2" fontId="2" fillId="18" borderId="21" xfId="0" applyNumberFormat="1" applyFont="1" applyFill="1" applyBorder="1" applyAlignment="1">
      <alignment horizontal="left" shrinkToFit="1"/>
    </xf>
    <xf numFmtId="0" fontId="2" fillId="19" borderId="21" xfId="0" applyFont="1" applyFill="1" applyBorder="1" applyAlignment="1">
      <alignment horizontal="left" shrinkToFit="1"/>
    </xf>
    <xf numFmtId="166" fontId="2" fillId="0" borderId="0" xfId="0" applyNumberFormat="1" applyFont="1" applyAlignment="1">
      <alignment horizontal="center"/>
    </xf>
    <xf numFmtId="0" fontId="2" fillId="19" borderId="24" xfId="0" applyFont="1" applyFill="1" applyBorder="1" applyAlignment="1">
      <alignment horizontal="left" shrinkToFit="1"/>
    </xf>
    <xf numFmtId="0" fontId="2" fillId="21" borderId="21" xfId="0" applyFont="1" applyFill="1" applyBorder="1" applyAlignment="1">
      <alignment shrinkToFit="1"/>
    </xf>
    <xf numFmtId="0" fontId="2" fillId="20" borderId="21" xfId="0" applyFont="1" applyFill="1" applyBorder="1" applyAlignment="1">
      <alignment horizontal="left" shrinkToFit="1"/>
    </xf>
    <xf numFmtId="0" fontId="2" fillId="20" borderId="25" xfId="0" applyFont="1" applyFill="1" applyBorder="1" applyAlignment="1">
      <alignment horizontal="left" shrinkToFit="1"/>
    </xf>
    <xf numFmtId="0" fontId="2" fillId="21" borderId="24" xfId="0" applyFont="1" applyFill="1" applyBorder="1" applyAlignment="1">
      <alignment shrinkToFit="1"/>
    </xf>
    <xf numFmtId="0" fontId="2" fillId="0" borderId="25" xfId="0" applyFont="1" applyBorder="1" applyAlignment="1">
      <alignment horizontal="left" shrinkToFit="1"/>
    </xf>
    <xf numFmtId="0" fontId="2" fillId="0" borderId="19" xfId="0" applyFont="1" applyBorder="1" applyAlignment="1">
      <alignment horizontal="left" shrinkToFit="1"/>
    </xf>
    <xf numFmtId="0" fontId="2" fillId="0" borderId="21" xfId="0" applyFont="1" applyBorder="1" applyAlignment="1">
      <alignment horizontal="left" shrinkToFit="1"/>
    </xf>
    <xf numFmtId="0" fontId="2" fillId="20" borderId="24" xfId="0" applyFont="1" applyFill="1" applyBorder="1" applyAlignment="1">
      <alignment horizontal="left" shrinkToFit="1"/>
    </xf>
    <xf numFmtId="0" fontId="2" fillId="0" borderId="25" xfId="0" applyFont="1" applyBorder="1" applyAlignment="1">
      <alignment shrinkToFit="1"/>
    </xf>
    <xf numFmtId="0" fontId="2" fillId="5" borderId="21" xfId="0" applyFont="1" applyFill="1" applyBorder="1" applyAlignment="1">
      <alignment shrinkToFit="1"/>
    </xf>
    <xf numFmtId="0" fontId="2" fillId="5" borderId="24" xfId="0" applyFont="1" applyFill="1" applyBorder="1" applyAlignment="1">
      <alignment shrinkToFit="1"/>
    </xf>
    <xf numFmtId="0" fontId="2" fillId="17" borderId="24" xfId="0" applyFont="1" applyFill="1" applyBorder="1" applyAlignment="1">
      <alignment horizontal="left" shrinkToFit="1"/>
    </xf>
    <xf numFmtId="0" fontId="2" fillId="17" borderId="21" xfId="0" applyFont="1" applyFill="1" applyBorder="1" applyAlignment="1">
      <alignment shrinkToFit="1"/>
    </xf>
    <xf numFmtId="0" fontId="2" fillId="17" borderId="24" xfId="0" applyFont="1" applyFill="1" applyBorder="1" applyAlignment="1">
      <alignment shrinkToFit="1"/>
    </xf>
    <xf numFmtId="2" fontId="2" fillId="22" borderId="21" xfId="0" applyNumberFormat="1" applyFont="1" applyFill="1" applyBorder="1" applyAlignment="1">
      <alignment horizontal="left" shrinkToFit="1"/>
    </xf>
    <xf numFmtId="2" fontId="2" fillId="22" borderId="24" xfId="0" applyNumberFormat="1" applyFont="1" applyFill="1" applyBorder="1" applyAlignment="1">
      <alignment horizontal="left" shrinkToFit="1"/>
    </xf>
    <xf numFmtId="0" fontId="19" fillId="0" borderId="0" xfId="0" applyFont="1" applyAlignment="1">
      <alignment horizontal="center"/>
    </xf>
    <xf numFmtId="0" fontId="2" fillId="22" borderId="24" xfId="0" applyFont="1" applyFill="1" applyBorder="1" applyAlignment="1">
      <alignment horizontal="left" shrinkToFit="1"/>
    </xf>
    <xf numFmtId="0" fontId="2" fillId="22" borderId="21" xfId="0" applyFont="1" applyFill="1" applyBorder="1" applyAlignment="1">
      <alignment shrinkToFit="1"/>
    </xf>
    <xf numFmtId="0" fontId="2" fillId="22" borderId="24" xfId="0" applyFont="1" applyFill="1" applyBorder="1" applyAlignment="1">
      <alignment shrinkToFit="1"/>
    </xf>
    <xf numFmtId="0" fontId="5" fillId="0" borderId="17" xfId="0" applyFont="1" applyBorder="1" applyAlignment="1">
      <alignment horizontal="center"/>
    </xf>
    <xf numFmtId="2" fontId="2" fillId="22" borderId="26" xfId="0" applyNumberFormat="1" applyFont="1" applyFill="1" applyBorder="1" applyAlignment="1">
      <alignment horizontal="left" shrinkToFit="1"/>
    </xf>
    <xf numFmtId="0" fontId="2" fillId="11" borderId="21" xfId="0" applyFont="1" applyFill="1" applyBorder="1" applyAlignment="1">
      <alignment horizontal="left" shrinkToFit="1"/>
    </xf>
    <xf numFmtId="0" fontId="2" fillId="11" borderId="24" xfId="0" applyFont="1" applyFill="1" applyBorder="1" applyAlignment="1">
      <alignment horizontal="left" shrinkToFit="1"/>
    </xf>
    <xf numFmtId="0" fontId="2" fillId="0" borderId="23" xfId="0" applyFont="1" applyBorder="1" applyAlignment="1">
      <alignment horizontal="left" shrinkToFit="1"/>
    </xf>
    <xf numFmtId="0" fontId="2" fillId="11" borderId="21" xfId="0" applyFont="1" applyFill="1" applyBorder="1" applyAlignment="1">
      <alignment shrinkToFit="1"/>
    </xf>
    <xf numFmtId="0" fontId="2" fillId="11" borderId="24" xfId="0" applyFont="1" applyFill="1" applyBorder="1" applyAlignment="1">
      <alignment shrinkToFit="1"/>
    </xf>
    <xf numFmtId="0" fontId="5" fillId="6" borderId="2" xfId="0" applyFont="1" applyFill="1" applyBorder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7" fillId="6" borderId="8" xfId="0" applyFont="1" applyFill="1" applyBorder="1" applyAlignment="1">
      <alignment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0" fillId="0" borderId="0" xfId="0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10" fillId="0" borderId="2" xfId="0" applyFont="1" applyBorder="1" applyAlignment="1">
      <alignment vertical="center" shrinkToFit="1"/>
    </xf>
    <xf numFmtId="0" fontId="10" fillId="0" borderId="20" xfId="0" applyFont="1" applyBorder="1" applyAlignment="1">
      <alignment vertical="center" shrinkToFit="1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0" xfId="0" applyFont="1" applyBorder="1"/>
    <xf numFmtId="0" fontId="3" fillId="0" borderId="0" xfId="0" applyFont="1" applyAlignment="1">
      <alignment wrapText="1"/>
    </xf>
    <xf numFmtId="0" fontId="6" fillId="0" borderId="22" xfId="0" applyFont="1" applyBorder="1"/>
    <xf numFmtId="0" fontId="2" fillId="6" borderId="8" xfId="0" applyFont="1" applyFill="1" applyBorder="1" applyAlignment="1">
      <alignment wrapText="1"/>
    </xf>
    <xf numFmtId="165" fontId="2" fillId="0" borderId="0" xfId="0" applyNumberFormat="1" applyFont="1" applyAlignment="1">
      <alignment horizontal="center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</cellXfs>
  <cellStyles count="1">
    <cellStyle name="Normal" xfId="0" builtinId="0"/>
  </cellStyles>
  <dxfs count="2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0</xdr:rowOff>
    </xdr:from>
    <xdr:ext cx="1352550" cy="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showGridLines="0" tabSelected="1" workbookViewId="0"/>
  </sheetViews>
  <sheetFormatPr defaultColWidth="12.59765625" defaultRowHeight="15" customHeight="1" x14ac:dyDescent="0.35"/>
  <cols>
    <col min="1" max="1" width="2.59765625" customWidth="1"/>
    <col min="2" max="2" width="46.46484375" customWidth="1"/>
    <col min="3" max="3" width="2.59765625" customWidth="1"/>
    <col min="4" max="4" width="49.59765625" customWidth="1"/>
    <col min="5" max="5" width="8.59765625" customWidth="1"/>
    <col min="6" max="6" width="5" customWidth="1"/>
    <col min="7" max="7" width="31.46484375" customWidth="1"/>
    <col min="8" max="8" width="3.46484375" customWidth="1"/>
    <col min="9" max="9" width="5" customWidth="1"/>
    <col min="10" max="10" width="6" customWidth="1"/>
    <col min="11" max="11" width="3.46484375" customWidth="1"/>
    <col min="12" max="12" width="8.59765625" customWidth="1"/>
    <col min="13" max="13" width="3.46484375" customWidth="1"/>
    <col min="14" max="26" width="8.59765625" customWidth="1"/>
  </cols>
  <sheetData>
    <row r="1" spans="1:14" ht="12.75" customHeight="1" x14ac:dyDescent="0.45">
      <c r="B1" s="1" t="s">
        <v>0</v>
      </c>
      <c r="C1" s="2"/>
      <c r="D1" s="1" t="s">
        <v>1</v>
      </c>
      <c r="F1" s="3"/>
      <c r="H1" s="4" t="s">
        <v>2</v>
      </c>
      <c r="I1" s="5">
        <v>8.31</v>
      </c>
      <c r="J1" s="6">
        <v>10.39</v>
      </c>
      <c r="K1" s="4" t="s">
        <v>3</v>
      </c>
    </row>
    <row r="2" spans="1:14" ht="12.75" customHeight="1" x14ac:dyDescent="0.35">
      <c r="B2" s="7" t="s">
        <v>4</v>
      </c>
      <c r="C2" s="2"/>
      <c r="D2" s="7" t="s">
        <v>5</v>
      </c>
      <c r="H2" s="4" t="s">
        <v>6</v>
      </c>
      <c r="I2" s="5">
        <v>8.1999999999999993</v>
      </c>
      <c r="J2" s="6">
        <v>10.25</v>
      </c>
      <c r="K2" s="4" t="s">
        <v>7</v>
      </c>
    </row>
    <row r="3" spans="1:14" ht="12.75" customHeight="1" x14ac:dyDescent="0.35">
      <c r="A3" s="6">
        <v>1</v>
      </c>
      <c r="B3" s="8" t="str">
        <f>G19</f>
        <v>WKE Brent Wells &amp; Craig Steinmetz</v>
      </c>
      <c r="C3" s="2">
        <v>1</v>
      </c>
      <c r="D3" s="9" t="str">
        <f>G25</f>
        <v>OTA Fili Salia &amp; Norman Leuatea</v>
      </c>
      <c r="E3" s="5"/>
      <c r="G3" s="5"/>
      <c r="H3" s="4" t="s">
        <v>8</v>
      </c>
      <c r="I3" s="5">
        <v>8.1</v>
      </c>
      <c r="J3" s="6">
        <v>10.130000000000001</v>
      </c>
      <c r="K3" s="4" t="s">
        <v>9</v>
      </c>
    </row>
    <row r="4" spans="1:14" ht="12.75" customHeight="1" x14ac:dyDescent="0.35">
      <c r="A4" s="6">
        <v>2</v>
      </c>
      <c r="B4" s="8" t="str">
        <f t="shared" ref="B4:B5" si="0">G40</f>
        <v>TOK Peter Madsen &amp; John Mac</v>
      </c>
      <c r="C4" s="2">
        <v>2</v>
      </c>
      <c r="D4" s="9" t="str">
        <f>G34</f>
        <v>MNU Rod Buck &amp; Phil Evans</v>
      </c>
      <c r="H4" s="4" t="s">
        <v>9</v>
      </c>
      <c r="I4" s="5">
        <v>2.5</v>
      </c>
      <c r="J4" s="6">
        <v>3.13</v>
      </c>
      <c r="K4" s="4" t="s">
        <v>8</v>
      </c>
      <c r="M4" s="4"/>
      <c r="N4" s="4"/>
    </row>
    <row r="5" spans="1:14" ht="12.75" customHeight="1" x14ac:dyDescent="0.35">
      <c r="A5" s="6">
        <v>3</v>
      </c>
      <c r="B5" s="8" t="str">
        <f t="shared" si="0"/>
        <v>HOW Terry Andrews &amp; Ian Rowlay</v>
      </c>
      <c r="C5" s="2">
        <v>3</v>
      </c>
      <c r="D5" s="9" t="str">
        <f>G47</f>
        <v>KAI Lee Early &amp; Trish O'Neill</v>
      </c>
      <c r="H5" s="4" t="s">
        <v>7</v>
      </c>
      <c r="I5" s="5">
        <v>1.21</v>
      </c>
      <c r="J5" s="6">
        <v>1.51</v>
      </c>
      <c r="K5" s="4" t="s">
        <v>6</v>
      </c>
      <c r="M5" s="4"/>
      <c r="N5" s="4"/>
    </row>
    <row r="6" spans="1:14" ht="12.75" customHeight="1" x14ac:dyDescent="0.35">
      <c r="A6" s="6">
        <v>4</v>
      </c>
      <c r="B6" s="8" t="str">
        <f t="shared" ref="B6:B7" si="1">G62</f>
        <v>BULLS Tracey Holdaway &amp; Michele Gullery</v>
      </c>
      <c r="C6" s="2">
        <v>4</v>
      </c>
      <c r="D6" s="9" t="str">
        <f>G56</f>
        <v>HOW Nina Massold &amp; Paul Gardner-Brown</v>
      </c>
      <c r="H6" s="4" t="s">
        <v>3</v>
      </c>
      <c r="I6" s="5">
        <v>0</v>
      </c>
      <c r="J6" s="6">
        <v>0</v>
      </c>
      <c r="K6" s="4" t="s">
        <v>2</v>
      </c>
      <c r="M6" s="4"/>
      <c r="N6" s="4"/>
    </row>
    <row r="7" spans="1:14" ht="12.75" customHeight="1" x14ac:dyDescent="0.35">
      <c r="A7" s="6">
        <v>5</v>
      </c>
      <c r="B7" s="8" t="str">
        <f t="shared" si="1"/>
        <v>PAT Ngahuia Tahi &amp; Ruth Smith</v>
      </c>
      <c r="C7" s="2">
        <v>5</v>
      </c>
      <c r="D7" s="9" t="str">
        <f>G69</f>
        <v>HEN Mark Cleeton &amp; Cliff Keach</v>
      </c>
      <c r="H7" s="4" t="s">
        <v>10</v>
      </c>
      <c r="I7" s="6">
        <v>1</v>
      </c>
      <c r="K7" s="4" t="s">
        <v>11</v>
      </c>
      <c r="M7" s="4"/>
      <c r="N7" s="4"/>
    </row>
    <row r="8" spans="1:14" ht="12.75" customHeight="1" x14ac:dyDescent="0.35">
      <c r="A8" s="6">
        <v>6</v>
      </c>
      <c r="B8" s="8" t="str">
        <f>G84</f>
        <v>RIC Neville Mccausland &amp; Mark Harrison</v>
      </c>
      <c r="C8" s="2">
        <v>6</v>
      </c>
      <c r="D8" s="9" t="str">
        <f>G78</f>
        <v>MAN Roger Daniels &amp; Sano Ah-Kuoi</v>
      </c>
      <c r="H8" s="4" t="s">
        <v>11</v>
      </c>
      <c r="I8" s="6">
        <v>0</v>
      </c>
      <c r="K8" s="4" t="s">
        <v>10</v>
      </c>
      <c r="M8" s="4"/>
      <c r="N8" s="4"/>
    </row>
    <row r="9" spans="1:14" ht="12.75" customHeight="1" x14ac:dyDescent="0.35">
      <c r="B9" s="7"/>
      <c r="C9" s="2"/>
      <c r="D9" s="7"/>
      <c r="H9" s="4" t="s">
        <v>12</v>
      </c>
      <c r="I9" s="5">
        <v>6.5</v>
      </c>
      <c r="J9" s="6">
        <v>8.1199999999999992</v>
      </c>
      <c r="K9" s="4" t="s">
        <v>13</v>
      </c>
      <c r="M9" s="4"/>
      <c r="N9" s="4"/>
    </row>
    <row r="10" spans="1:14" ht="12.75" customHeight="1" x14ac:dyDescent="0.35">
      <c r="A10" s="2"/>
      <c r="B10" s="7" t="s">
        <v>14</v>
      </c>
      <c r="C10" s="2"/>
      <c r="D10" s="7" t="s">
        <v>15</v>
      </c>
      <c r="E10" s="4"/>
      <c r="H10" s="4" t="s">
        <v>16</v>
      </c>
      <c r="I10" s="10">
        <v>6.2</v>
      </c>
      <c r="J10" s="6">
        <v>7.75</v>
      </c>
      <c r="K10" s="4" t="s">
        <v>17</v>
      </c>
      <c r="M10" s="4"/>
      <c r="N10" s="4"/>
    </row>
    <row r="11" spans="1:14" ht="12.75" customHeight="1" x14ac:dyDescent="0.35">
      <c r="A11" s="2">
        <v>1</v>
      </c>
      <c r="B11" s="11" t="str">
        <f>G20</f>
        <v>WKE Brad Campbell &amp; Wayne Tibbits</v>
      </c>
      <c r="C11" s="2">
        <v>1</v>
      </c>
      <c r="D11" s="12" t="str">
        <f>G26</f>
        <v>GERSA Brett Beswick &amp; Gordon Gibson</v>
      </c>
      <c r="H11" s="4" t="s">
        <v>17</v>
      </c>
      <c r="I11" s="10">
        <v>1.7</v>
      </c>
      <c r="J11" s="6">
        <v>2.12</v>
      </c>
      <c r="K11" s="4" t="s">
        <v>16</v>
      </c>
      <c r="M11" s="4"/>
      <c r="N11" s="4"/>
    </row>
    <row r="12" spans="1:14" ht="12.75" customHeight="1" x14ac:dyDescent="0.35">
      <c r="A12" s="2">
        <v>2</v>
      </c>
      <c r="B12" s="11" t="str">
        <f>G39</f>
        <v>HOK Carol &amp; Wayne Cameron</v>
      </c>
      <c r="C12" s="2">
        <v>2</v>
      </c>
      <c r="D12" s="12" t="str">
        <f>G33</f>
        <v>KAI Barry Jones &amp; Keith Thorpe</v>
      </c>
      <c r="H12" s="4" t="s">
        <v>13</v>
      </c>
      <c r="I12" s="13">
        <v>0</v>
      </c>
      <c r="J12" s="6">
        <v>0</v>
      </c>
      <c r="K12" s="4" t="s">
        <v>12</v>
      </c>
      <c r="M12" s="4"/>
      <c r="N12" s="4"/>
    </row>
    <row r="13" spans="1:14" ht="12.75" customHeight="1" x14ac:dyDescent="0.35">
      <c r="A13" s="2">
        <v>3</v>
      </c>
      <c r="B13" s="11" t="str">
        <f>G42</f>
        <v>TGA Danny Ward &amp; Tony Statham</v>
      </c>
      <c r="C13" s="2">
        <v>3</v>
      </c>
      <c r="D13" s="12" t="str">
        <f>G48</f>
        <v>TOK Peter &amp; Sheryl Wills</v>
      </c>
      <c r="M13" s="4"/>
      <c r="N13" s="4"/>
    </row>
    <row r="14" spans="1:14" ht="12.75" customHeight="1" x14ac:dyDescent="0.35">
      <c r="A14" s="2">
        <v>4</v>
      </c>
      <c r="B14" s="11" t="str">
        <f>G61</f>
        <v>INV Mike McKenzie &amp; Wendy Stevens</v>
      </c>
      <c r="C14" s="2">
        <v>4</v>
      </c>
      <c r="D14" s="12" t="str">
        <f>G55</f>
        <v>MNU Vince Tate &amp; Sani Roberts</v>
      </c>
      <c r="M14" s="4"/>
      <c r="N14" s="4"/>
    </row>
    <row r="15" spans="1:14" ht="12.75" customHeight="1" x14ac:dyDescent="0.35">
      <c r="A15" s="2">
        <v>5</v>
      </c>
      <c r="B15" s="11" t="str">
        <f>G64</f>
        <v>MAT Kevin Crighton &amp; Brian Morgan</v>
      </c>
      <c r="C15" s="2">
        <v>5</v>
      </c>
      <c r="D15" s="12" t="str">
        <f>G70</f>
        <v>PAT Robyn Harris &amp; Louis Erueti</v>
      </c>
      <c r="F15" s="138" t="s">
        <v>18</v>
      </c>
      <c r="G15" s="139"/>
      <c r="H15" s="140"/>
    </row>
    <row r="16" spans="1:14" ht="12.75" customHeight="1" x14ac:dyDescent="0.35">
      <c r="A16" s="2">
        <v>6</v>
      </c>
      <c r="B16" s="11" t="str">
        <f>G83</f>
        <v>PAT Mark Lowry &amp; Niall Hanlon</v>
      </c>
      <c r="C16" s="2">
        <v>6</v>
      </c>
      <c r="D16" s="12" t="str">
        <f>G77</f>
        <v>MAN Josie Tahana &amp; GG Tahana</v>
      </c>
      <c r="F16" s="141"/>
      <c r="G16" s="142"/>
      <c r="H16" s="143"/>
    </row>
    <row r="17" spans="1:8" ht="12.75" customHeight="1" x14ac:dyDescent="0.35">
      <c r="B17" s="7"/>
      <c r="C17" s="2"/>
      <c r="D17" s="7"/>
    </row>
    <row r="18" spans="1:8" ht="12.75" customHeight="1" x14ac:dyDescent="0.35">
      <c r="A18" s="2"/>
      <c r="B18" s="7" t="s">
        <v>19</v>
      </c>
      <c r="C18" s="2"/>
      <c r="D18" s="7" t="s">
        <v>20</v>
      </c>
      <c r="G18" s="14" t="s">
        <v>21</v>
      </c>
    </row>
    <row r="19" spans="1:8" ht="12.75" customHeight="1" x14ac:dyDescent="0.35">
      <c r="A19" s="2">
        <v>1</v>
      </c>
      <c r="B19" s="15" t="str">
        <f>G21</f>
        <v>TGA Tom Cook &amp; George Elvin</v>
      </c>
      <c r="C19" s="2">
        <v>1</v>
      </c>
      <c r="D19" s="16" t="str">
        <f>G27</f>
        <v>TOK Brendan McLean &amp; Gill Mitchell</v>
      </c>
      <c r="F19" s="6">
        <v>1</v>
      </c>
      <c r="G19" s="5" t="s">
        <v>22</v>
      </c>
      <c r="H19" s="6" t="s">
        <v>23</v>
      </c>
    </row>
    <row r="20" spans="1:8" ht="12.75" customHeight="1" x14ac:dyDescent="0.35">
      <c r="A20" s="2">
        <v>2</v>
      </c>
      <c r="B20" s="15" t="str">
        <f>G38</f>
        <v>TOK Rangi Pirika &amp; Guy Bartlett</v>
      </c>
      <c r="C20" s="2">
        <v>2</v>
      </c>
      <c r="D20" s="16" t="str">
        <f>G32</f>
        <v>PAT Steve Brown &amp; Daz McKay</v>
      </c>
      <c r="F20" s="6">
        <v>2</v>
      </c>
      <c r="G20" s="5" t="s">
        <v>24</v>
      </c>
      <c r="H20" s="6" t="s">
        <v>25</v>
      </c>
    </row>
    <row r="21" spans="1:8" ht="12.75" customHeight="1" x14ac:dyDescent="0.35">
      <c r="A21" s="2">
        <v>3</v>
      </c>
      <c r="B21" s="15" t="str">
        <f>G43</f>
        <v>HEN Malcolm Hussey &amp; Eloni Rateri</v>
      </c>
      <c r="C21" s="2">
        <v>3</v>
      </c>
      <c r="D21" s="16" t="str">
        <f>G49</f>
        <v>OTA Anga Tangi &amp; Kingi Tumai</v>
      </c>
      <c r="F21" s="6">
        <v>3</v>
      </c>
      <c r="G21" s="5" t="s">
        <v>26</v>
      </c>
      <c r="H21" s="6" t="s">
        <v>27</v>
      </c>
    </row>
    <row r="22" spans="1:8" ht="12.75" customHeight="1" x14ac:dyDescent="0.35">
      <c r="A22" s="2">
        <v>4</v>
      </c>
      <c r="B22" s="15" t="str">
        <f>G60</f>
        <v>WKE Denise Brennock &amp; Chris Tubby</v>
      </c>
      <c r="C22" s="2">
        <v>4</v>
      </c>
      <c r="D22" s="16" t="str">
        <f>G54</f>
        <v>MNU Tai Te Kaute &amp; Paul Martin</v>
      </c>
      <c r="F22" s="6">
        <v>4</v>
      </c>
      <c r="G22" s="5" t="s">
        <v>28</v>
      </c>
      <c r="H22" s="6" t="s">
        <v>29</v>
      </c>
    </row>
    <row r="23" spans="1:8" ht="12.75" customHeight="1" x14ac:dyDescent="0.35">
      <c r="A23" s="2">
        <v>5</v>
      </c>
      <c r="B23" s="15" t="str">
        <f>G65</f>
        <v>NSC Mou &amp; Frances Kokaua</v>
      </c>
      <c r="C23" s="2">
        <v>5</v>
      </c>
      <c r="D23" s="16" t="str">
        <f>G71</f>
        <v>TGA Bubs Gray &amp; Allan Pottinger</v>
      </c>
      <c r="F23" s="6">
        <v>5</v>
      </c>
      <c r="G23" s="5" t="s">
        <v>30</v>
      </c>
      <c r="H23" s="6" t="s">
        <v>31</v>
      </c>
    </row>
    <row r="24" spans="1:8" ht="12.75" customHeight="1" x14ac:dyDescent="0.35">
      <c r="A24" s="2">
        <v>6</v>
      </c>
      <c r="B24" s="15" t="str">
        <f>G82</f>
        <v>PAP Maru Aubrey &amp; Jimmy Hall</v>
      </c>
      <c r="C24" s="2">
        <v>6</v>
      </c>
      <c r="D24" s="16" t="str">
        <f>G76</f>
        <v>LEV Cherie Blanche &amp; Carlene Tunbridge</v>
      </c>
      <c r="F24" s="6">
        <v>6</v>
      </c>
      <c r="G24" s="5" t="s">
        <v>32</v>
      </c>
      <c r="H24" s="6" t="s">
        <v>33</v>
      </c>
    </row>
    <row r="25" spans="1:8" ht="12.75" customHeight="1" x14ac:dyDescent="0.35">
      <c r="B25" s="7"/>
      <c r="C25" s="2"/>
      <c r="D25" s="7"/>
      <c r="F25" s="6">
        <v>7</v>
      </c>
      <c r="G25" s="5" t="s">
        <v>34</v>
      </c>
      <c r="H25" s="6" t="s">
        <v>35</v>
      </c>
    </row>
    <row r="26" spans="1:8" ht="12.75" customHeight="1" x14ac:dyDescent="0.35">
      <c r="A26" s="2"/>
      <c r="B26" s="7" t="s">
        <v>36</v>
      </c>
      <c r="C26" s="2"/>
      <c r="D26" s="7" t="s">
        <v>37</v>
      </c>
      <c r="F26" s="6">
        <v>8</v>
      </c>
      <c r="G26" s="5" t="s">
        <v>38</v>
      </c>
      <c r="H26" s="6" t="s">
        <v>39</v>
      </c>
    </row>
    <row r="27" spans="1:8" ht="12.75" customHeight="1" x14ac:dyDescent="0.35">
      <c r="A27" s="2">
        <v>1</v>
      </c>
      <c r="B27" s="17" t="str">
        <f>G22</f>
        <v>TGA Mike Ryan &amp; John McGrath</v>
      </c>
      <c r="C27" s="2">
        <v>1</v>
      </c>
      <c r="D27" s="18" t="str">
        <f>G28</f>
        <v>SWW Ray Sutherland &amp; Jack Lemon</v>
      </c>
      <c r="F27" s="6">
        <v>9</v>
      </c>
      <c r="G27" s="5" t="s">
        <v>40</v>
      </c>
      <c r="H27" s="6" t="s">
        <v>41</v>
      </c>
    </row>
    <row r="28" spans="1:8" ht="12.75" customHeight="1" x14ac:dyDescent="0.35">
      <c r="A28" s="2">
        <v>2</v>
      </c>
      <c r="B28" s="17" t="str">
        <f>G37</f>
        <v>BAYS Neil Bowman &amp; Jonathan Parker</v>
      </c>
      <c r="C28" s="2">
        <v>2</v>
      </c>
      <c r="D28" s="18" t="str">
        <f>G31</f>
        <v>CAM Tracee &amp; Lee Soti</v>
      </c>
      <c r="F28" s="6">
        <v>10</v>
      </c>
      <c r="G28" s="5" t="s">
        <v>42</v>
      </c>
      <c r="H28" s="6" t="s">
        <v>43</v>
      </c>
    </row>
    <row r="29" spans="1:8" ht="12.75" customHeight="1" x14ac:dyDescent="0.35">
      <c r="A29" s="2">
        <v>3</v>
      </c>
      <c r="B29" s="17" t="str">
        <f>G44</f>
        <v>PAT Rod Wirepa &amp; Shay Laing-Smith</v>
      </c>
      <c r="C29" s="2">
        <v>3</v>
      </c>
      <c r="D29" s="18" t="str">
        <f>G50</f>
        <v>PAT Frank &amp; Karen Edwards</v>
      </c>
      <c r="F29" s="6">
        <v>11</v>
      </c>
      <c r="G29" s="5" t="s">
        <v>44</v>
      </c>
      <c r="H29" s="6" t="s">
        <v>45</v>
      </c>
    </row>
    <row r="30" spans="1:8" ht="12.75" customHeight="1" x14ac:dyDescent="0.35">
      <c r="A30" s="2">
        <v>4</v>
      </c>
      <c r="B30" s="17" t="str">
        <f>G59</f>
        <v>TOK Wendy Cook &amp; Will Brown</v>
      </c>
      <c r="C30" s="2">
        <v>4</v>
      </c>
      <c r="D30" s="18" t="str">
        <f>G53</f>
        <v>TOK Leisa Rogers &amp; Mike Nunn</v>
      </c>
      <c r="F30" s="6">
        <v>12</v>
      </c>
      <c r="G30" s="5" t="s">
        <v>46</v>
      </c>
      <c r="H30" s="6" t="s">
        <v>47</v>
      </c>
    </row>
    <row r="31" spans="1:8" ht="12.75" customHeight="1" x14ac:dyDescent="0.35">
      <c r="A31" s="2">
        <v>5</v>
      </c>
      <c r="B31" s="17" t="str">
        <f>G66</f>
        <v>BIR Tina Fatuesi &amp; Peter Grimes</v>
      </c>
      <c r="C31" s="2">
        <v>5</v>
      </c>
      <c r="D31" s="18" t="str">
        <f>G72</f>
        <v>OTA Sisi Ngata &amp; Lani Pakieto</v>
      </c>
      <c r="F31" s="6">
        <v>13</v>
      </c>
      <c r="G31" s="5" t="s">
        <v>48</v>
      </c>
      <c r="H31" s="6" t="s">
        <v>49</v>
      </c>
    </row>
    <row r="32" spans="1:8" ht="12.75" customHeight="1" x14ac:dyDescent="0.35">
      <c r="A32" s="2">
        <v>6</v>
      </c>
      <c r="B32" s="17" t="str">
        <f>G81</f>
        <v>OTA Benjamin Vili &amp; Palepoi Papalosa</v>
      </c>
      <c r="C32" s="2">
        <v>6</v>
      </c>
      <c r="D32" s="18" t="str">
        <f>G75</f>
        <v>BYE</v>
      </c>
      <c r="F32" s="6">
        <v>14</v>
      </c>
      <c r="G32" s="5" t="s">
        <v>50</v>
      </c>
      <c r="H32" s="6" t="s">
        <v>51</v>
      </c>
    </row>
    <row r="33" spans="1:11" ht="12.75" customHeight="1" x14ac:dyDescent="0.35">
      <c r="B33" s="7"/>
      <c r="C33" s="2"/>
      <c r="D33" s="7"/>
      <c r="F33" s="6">
        <v>15</v>
      </c>
      <c r="G33" s="5" t="s">
        <v>52</v>
      </c>
      <c r="H33" s="6" t="s">
        <v>53</v>
      </c>
    </row>
    <row r="34" spans="1:11" ht="12.75" customHeight="1" x14ac:dyDescent="0.35">
      <c r="A34" s="2"/>
      <c r="B34" s="7" t="s">
        <v>54</v>
      </c>
      <c r="C34" s="2"/>
      <c r="D34" s="7" t="s">
        <v>55</v>
      </c>
      <c r="F34" s="6">
        <v>16</v>
      </c>
      <c r="G34" s="5" t="s">
        <v>56</v>
      </c>
      <c r="H34" s="6" t="s">
        <v>57</v>
      </c>
    </row>
    <row r="35" spans="1:11" ht="12.75" customHeight="1" x14ac:dyDescent="0.35">
      <c r="A35" s="2">
        <v>1</v>
      </c>
      <c r="B35" s="7" t="str">
        <f>G23</f>
        <v>RIC Rihari King &amp; Aven Placid</v>
      </c>
      <c r="C35" s="2">
        <v>1</v>
      </c>
      <c r="D35" s="19" t="str">
        <f t="shared" ref="D35:D36" si="2">G29</f>
        <v>WCC Mik Karam &amp; Justin McCarthy</v>
      </c>
      <c r="F35" s="6">
        <v>17</v>
      </c>
      <c r="G35" s="5" t="s">
        <v>58</v>
      </c>
      <c r="H35" s="6" t="s">
        <v>59</v>
      </c>
    </row>
    <row r="36" spans="1:11" ht="12.75" customHeight="1" x14ac:dyDescent="0.35">
      <c r="A36" s="2">
        <v>2</v>
      </c>
      <c r="B36" s="7" t="str">
        <f>G36</f>
        <v>PAT Dean Brown &amp; Glen Robust</v>
      </c>
      <c r="C36" s="2">
        <v>2</v>
      </c>
      <c r="D36" s="19" t="str">
        <f t="shared" si="2"/>
        <v>KAW Colin Kahukiwa &amp; Richard Mackay</v>
      </c>
      <c r="F36" s="6">
        <v>18</v>
      </c>
      <c r="G36" s="5" t="s">
        <v>60</v>
      </c>
      <c r="H36" s="6" t="s">
        <v>61</v>
      </c>
    </row>
    <row r="37" spans="1:11" ht="12.75" customHeight="1" x14ac:dyDescent="0.35">
      <c r="A37" s="2">
        <v>3</v>
      </c>
      <c r="B37" s="7" t="str">
        <f>G45</f>
        <v>NPL Agnes Kimura &amp; Lee Hildred</v>
      </c>
      <c r="C37" s="2">
        <v>3</v>
      </c>
      <c r="D37" s="19" t="str">
        <f t="shared" ref="D37:D38" si="3">G51</f>
        <v>NPL Kelvin Dunlop &amp; Patrick Duffy</v>
      </c>
      <c r="F37" s="6">
        <v>19</v>
      </c>
      <c r="G37" s="5" t="s">
        <v>62</v>
      </c>
      <c r="H37" s="6" t="s">
        <v>63</v>
      </c>
      <c r="K37" s="5"/>
    </row>
    <row r="38" spans="1:11" ht="12.75" customHeight="1" x14ac:dyDescent="0.35">
      <c r="A38" s="2">
        <v>4</v>
      </c>
      <c r="B38" s="7" t="str">
        <f>G58</f>
        <v>WHG John Stevens &amp; Jim Devine</v>
      </c>
      <c r="C38" s="2">
        <v>4</v>
      </c>
      <c r="D38" s="19" t="str">
        <f t="shared" si="3"/>
        <v>TAR Monica Kendrica &amp; Lil Takiwa</v>
      </c>
      <c r="F38" s="6">
        <v>20</v>
      </c>
      <c r="G38" s="5" t="s">
        <v>64</v>
      </c>
      <c r="H38" s="6" t="s">
        <v>65</v>
      </c>
    </row>
    <row r="39" spans="1:11" ht="12.75" customHeight="1" x14ac:dyDescent="0.35">
      <c r="A39" s="2">
        <v>5</v>
      </c>
      <c r="B39" s="7" t="str">
        <f>G67</f>
        <v>MNU Darryl Rodgers &amp; Owen Newson</v>
      </c>
      <c r="C39" s="2">
        <v>5</v>
      </c>
      <c r="D39" s="19" t="str">
        <f t="shared" ref="D39:D40" si="4">G73</f>
        <v>MAN Sue Veu &amp; Poe Faaola</v>
      </c>
      <c r="F39" s="6">
        <v>21</v>
      </c>
      <c r="G39" s="5" t="s">
        <v>66</v>
      </c>
      <c r="H39" s="6" t="s">
        <v>67</v>
      </c>
    </row>
    <row r="40" spans="1:11" ht="12.75" customHeight="1" x14ac:dyDescent="0.35">
      <c r="A40" s="2">
        <v>6</v>
      </c>
      <c r="B40" s="7" t="str">
        <f>G80</f>
        <v>NOR Tony Woods &amp; Chris Williams</v>
      </c>
      <c r="C40" s="2">
        <v>6</v>
      </c>
      <c r="D40" s="19" t="str">
        <f t="shared" si="4"/>
        <v>SWA Grant Stacey &amp; Cynthia Thompson</v>
      </c>
      <c r="F40" s="6">
        <v>22</v>
      </c>
      <c r="G40" s="5" t="s">
        <v>68</v>
      </c>
      <c r="H40" s="6" t="s">
        <v>69</v>
      </c>
    </row>
    <row r="41" spans="1:11" ht="12.75" customHeight="1" x14ac:dyDescent="0.35">
      <c r="B41" s="7"/>
      <c r="C41" s="2"/>
      <c r="D41" s="7"/>
      <c r="F41" s="6">
        <v>23</v>
      </c>
      <c r="G41" s="5" t="s">
        <v>70</v>
      </c>
      <c r="H41" s="6" t="s">
        <v>71</v>
      </c>
    </row>
    <row r="42" spans="1:11" ht="12.75" customHeight="1" x14ac:dyDescent="0.35">
      <c r="A42" s="2"/>
      <c r="B42" s="7" t="s">
        <v>72</v>
      </c>
      <c r="C42" s="2"/>
      <c r="D42" s="7"/>
      <c r="F42" s="6">
        <v>24</v>
      </c>
      <c r="G42" s="5" t="s">
        <v>73</v>
      </c>
      <c r="H42" s="6" t="s">
        <v>74</v>
      </c>
    </row>
    <row r="43" spans="1:11" ht="12.75" customHeight="1" x14ac:dyDescent="0.35">
      <c r="A43" s="2">
        <v>1</v>
      </c>
      <c r="B43" s="20" t="str">
        <f>G24</f>
        <v>PAT Charlie Schooner &amp; Jimmy Johns</v>
      </c>
      <c r="C43" s="2"/>
      <c r="D43" s="7"/>
      <c r="F43" s="6">
        <v>25</v>
      </c>
      <c r="G43" s="5" t="s">
        <v>75</v>
      </c>
      <c r="H43" s="6" t="s">
        <v>76</v>
      </c>
    </row>
    <row r="44" spans="1:11" ht="12.75" customHeight="1" x14ac:dyDescent="0.35">
      <c r="A44" s="2">
        <v>2</v>
      </c>
      <c r="B44" s="20" t="str">
        <f>G35</f>
        <v>GERSA Aaron Williams &amp; Bob Semple</v>
      </c>
      <c r="C44" s="2"/>
      <c r="D44" s="7"/>
      <c r="F44" s="6">
        <v>26</v>
      </c>
      <c r="G44" s="5" t="s">
        <v>77</v>
      </c>
      <c r="H44" s="6" t="s">
        <v>78</v>
      </c>
    </row>
    <row r="45" spans="1:11" ht="12.75" customHeight="1" x14ac:dyDescent="0.35">
      <c r="A45" s="2">
        <v>3</v>
      </c>
      <c r="B45" s="20" t="str">
        <f>G46</f>
        <v>RIC John Whatuira &amp; William Pompey</v>
      </c>
      <c r="C45" s="2"/>
      <c r="D45" s="7"/>
      <c r="F45" s="6">
        <v>27</v>
      </c>
      <c r="G45" s="5" t="s">
        <v>79</v>
      </c>
      <c r="H45" s="6" t="s">
        <v>80</v>
      </c>
    </row>
    <row r="46" spans="1:11" ht="12.75" customHeight="1" x14ac:dyDescent="0.35">
      <c r="A46" s="2">
        <v>4</v>
      </c>
      <c r="B46" s="20" t="str">
        <f>G57</f>
        <v>WEY Vern Amiria &amp; Wayne Henderson</v>
      </c>
      <c r="C46" s="2"/>
      <c r="D46" s="7"/>
      <c r="F46" s="6">
        <v>28</v>
      </c>
      <c r="G46" s="5" t="s">
        <v>81</v>
      </c>
      <c r="H46" s="6" t="s">
        <v>82</v>
      </c>
    </row>
    <row r="47" spans="1:11" ht="12.75" customHeight="1" x14ac:dyDescent="0.35">
      <c r="A47" s="2">
        <v>5</v>
      </c>
      <c r="B47" s="20" t="str">
        <f>G68</f>
        <v>HOR Margo Kingi &amp; Corrina Daivs</v>
      </c>
      <c r="C47" s="2"/>
      <c r="D47" s="7"/>
      <c r="F47" s="6">
        <v>29</v>
      </c>
      <c r="G47" s="5" t="s">
        <v>83</v>
      </c>
      <c r="H47" s="6" t="s">
        <v>84</v>
      </c>
    </row>
    <row r="48" spans="1:11" ht="12.75" customHeight="1" x14ac:dyDescent="0.35">
      <c r="A48" s="2">
        <v>6</v>
      </c>
      <c r="B48" s="20" t="str">
        <f>G79</f>
        <v>NOR Maureen Woods &amp; Sue Stevens</v>
      </c>
      <c r="C48" s="2"/>
      <c r="D48" s="7"/>
      <c r="F48" s="6">
        <v>30</v>
      </c>
      <c r="G48" s="5" t="s">
        <v>85</v>
      </c>
      <c r="H48" s="6" t="s">
        <v>86</v>
      </c>
    </row>
    <row r="49" spans="1:14" ht="12.75" customHeight="1" x14ac:dyDescent="0.35">
      <c r="B49" s="7"/>
      <c r="C49" s="2"/>
      <c r="D49" s="21"/>
      <c r="F49" s="6">
        <v>31</v>
      </c>
      <c r="G49" s="5" t="s">
        <v>87</v>
      </c>
      <c r="H49" s="6" t="s">
        <v>88</v>
      </c>
    </row>
    <row r="50" spans="1:14" ht="12.75" customHeight="1" x14ac:dyDescent="0.35">
      <c r="B50" s="7"/>
      <c r="C50" s="2"/>
      <c r="D50" s="21"/>
      <c r="F50" s="6">
        <v>32</v>
      </c>
      <c r="G50" s="5" t="s">
        <v>89</v>
      </c>
      <c r="H50" s="6" t="s">
        <v>90</v>
      </c>
    </row>
    <row r="51" spans="1:14" ht="12.75" customHeight="1" x14ac:dyDescent="0.35">
      <c r="A51" s="6" t="str">
        <f t="shared" ref="A51:A58" si="5">B1</f>
        <v>CNZ Masters Pairs</v>
      </c>
      <c r="C51" s="6" t="str">
        <f t="shared" ref="C51:C58" si="6">D1</f>
        <v>14/07/2025 - 15/07/2025</v>
      </c>
      <c r="F51" s="6">
        <v>33</v>
      </c>
      <c r="G51" s="5" t="s">
        <v>91</v>
      </c>
      <c r="H51" s="6" t="s">
        <v>92</v>
      </c>
      <c r="N51" s="5"/>
    </row>
    <row r="52" spans="1:14" ht="12.75" customHeight="1" x14ac:dyDescent="0.35">
      <c r="A52" s="6" t="str">
        <f t="shared" si="5"/>
        <v>section 1</v>
      </c>
      <c r="C52" s="6" t="str">
        <f t="shared" si="6"/>
        <v>section 7</v>
      </c>
      <c r="F52" s="6">
        <v>34</v>
      </c>
      <c r="G52" s="5" t="s">
        <v>93</v>
      </c>
      <c r="H52" s="6" t="s">
        <v>94</v>
      </c>
    </row>
    <row r="53" spans="1:14" ht="12.75" customHeight="1" x14ac:dyDescent="0.35">
      <c r="A53" s="6" t="str">
        <f t="shared" si="5"/>
        <v>WKE Brent Wells &amp; Craig Steinmetz</v>
      </c>
      <c r="C53" s="6" t="str">
        <f t="shared" si="6"/>
        <v>OTA Fili Salia &amp; Norman Leuatea</v>
      </c>
      <c r="F53" s="6">
        <v>35</v>
      </c>
      <c r="G53" s="5" t="s">
        <v>95</v>
      </c>
      <c r="H53" s="6" t="s">
        <v>96</v>
      </c>
    </row>
    <row r="54" spans="1:14" ht="12.75" customHeight="1" x14ac:dyDescent="0.35">
      <c r="A54" s="6" t="str">
        <f t="shared" si="5"/>
        <v>TOK Peter Madsen &amp; John Mac</v>
      </c>
      <c r="C54" s="6" t="str">
        <f t="shared" si="6"/>
        <v>MNU Rod Buck &amp; Phil Evans</v>
      </c>
      <c r="F54" s="6">
        <v>36</v>
      </c>
      <c r="G54" s="5" t="s">
        <v>97</v>
      </c>
      <c r="H54" s="6" t="s">
        <v>98</v>
      </c>
    </row>
    <row r="55" spans="1:14" ht="12.75" customHeight="1" x14ac:dyDescent="0.35">
      <c r="A55" s="6" t="str">
        <f t="shared" si="5"/>
        <v>HOW Terry Andrews &amp; Ian Rowlay</v>
      </c>
      <c r="C55" s="6" t="str">
        <f t="shared" si="6"/>
        <v>KAI Lee Early &amp; Trish O'Neill</v>
      </c>
      <c r="F55" s="6">
        <v>37</v>
      </c>
      <c r="G55" s="5" t="s">
        <v>99</v>
      </c>
      <c r="H55" s="6" t="s">
        <v>100</v>
      </c>
    </row>
    <row r="56" spans="1:14" ht="12.75" customHeight="1" x14ac:dyDescent="0.35">
      <c r="A56" s="6" t="str">
        <f t="shared" si="5"/>
        <v>BULLS Tracey Holdaway &amp; Michele Gullery</v>
      </c>
      <c r="C56" s="6" t="str">
        <f t="shared" si="6"/>
        <v>HOW Nina Massold &amp; Paul Gardner-Brown</v>
      </c>
      <c r="F56" s="6">
        <v>38</v>
      </c>
      <c r="G56" s="5" t="s">
        <v>101</v>
      </c>
      <c r="H56" s="6" t="s">
        <v>102</v>
      </c>
    </row>
    <row r="57" spans="1:14" ht="12.75" customHeight="1" x14ac:dyDescent="0.35">
      <c r="A57" s="6" t="str">
        <f t="shared" si="5"/>
        <v>PAT Ngahuia Tahi &amp; Ruth Smith</v>
      </c>
      <c r="C57" s="6" t="str">
        <f t="shared" si="6"/>
        <v>HEN Mark Cleeton &amp; Cliff Keach</v>
      </c>
      <c r="F57" s="6">
        <v>39</v>
      </c>
      <c r="G57" s="5" t="s">
        <v>103</v>
      </c>
      <c r="H57" s="6" t="s">
        <v>104</v>
      </c>
    </row>
    <row r="58" spans="1:14" ht="12.75" customHeight="1" x14ac:dyDescent="0.35">
      <c r="A58" s="6" t="str">
        <f t="shared" si="5"/>
        <v>RIC Neville Mccausland &amp; Mark Harrison</v>
      </c>
      <c r="C58" s="6" t="str">
        <f t="shared" si="6"/>
        <v>MAN Roger Daniels &amp; Sano Ah-Kuoi</v>
      </c>
      <c r="F58" s="6">
        <v>40</v>
      </c>
      <c r="G58" s="5" t="s">
        <v>105</v>
      </c>
      <c r="H58" s="6" t="s">
        <v>106</v>
      </c>
    </row>
    <row r="59" spans="1:14" ht="12.75" customHeight="1" x14ac:dyDescent="0.35">
      <c r="F59" s="6">
        <v>41</v>
      </c>
      <c r="G59" s="5" t="s">
        <v>107</v>
      </c>
      <c r="H59" s="6" t="s">
        <v>108</v>
      </c>
    </row>
    <row r="60" spans="1:14" ht="12.75" customHeight="1" x14ac:dyDescent="0.35">
      <c r="A60" s="6" t="str">
        <f t="shared" ref="A60:A66" si="7">B10</f>
        <v>section 2</v>
      </c>
      <c r="C60" s="6" t="str">
        <f t="shared" ref="C60:C66" si="8">D10</f>
        <v>section 8</v>
      </c>
      <c r="F60" s="6">
        <v>42</v>
      </c>
      <c r="G60" s="5" t="s">
        <v>109</v>
      </c>
      <c r="H60" s="6" t="s">
        <v>110</v>
      </c>
    </row>
    <row r="61" spans="1:14" ht="12.75" customHeight="1" x14ac:dyDescent="0.35">
      <c r="A61" s="6" t="str">
        <f t="shared" si="7"/>
        <v>WKE Brad Campbell &amp; Wayne Tibbits</v>
      </c>
      <c r="C61" s="6" t="str">
        <f t="shared" si="8"/>
        <v>GERSA Brett Beswick &amp; Gordon Gibson</v>
      </c>
      <c r="F61" s="6">
        <v>43</v>
      </c>
      <c r="G61" s="5" t="s">
        <v>111</v>
      </c>
      <c r="H61" s="6" t="s">
        <v>112</v>
      </c>
      <c r="L61" s="5"/>
    </row>
    <row r="62" spans="1:14" ht="12.75" customHeight="1" x14ac:dyDescent="0.35">
      <c r="A62" s="6" t="str">
        <f t="shared" si="7"/>
        <v>HOK Carol &amp; Wayne Cameron</v>
      </c>
      <c r="C62" s="6" t="str">
        <f t="shared" si="8"/>
        <v>KAI Barry Jones &amp; Keith Thorpe</v>
      </c>
      <c r="F62" s="6">
        <v>44</v>
      </c>
      <c r="G62" s="5" t="s">
        <v>113</v>
      </c>
      <c r="H62" s="6" t="s">
        <v>114</v>
      </c>
    </row>
    <row r="63" spans="1:14" ht="12.75" customHeight="1" x14ac:dyDescent="0.35">
      <c r="A63" s="6" t="str">
        <f t="shared" si="7"/>
        <v>TGA Danny Ward &amp; Tony Statham</v>
      </c>
      <c r="C63" s="6" t="str">
        <f t="shared" si="8"/>
        <v>TOK Peter &amp; Sheryl Wills</v>
      </c>
      <c r="F63" s="6">
        <v>45</v>
      </c>
      <c r="G63" s="5" t="s">
        <v>115</v>
      </c>
      <c r="H63" s="6" t="s">
        <v>116</v>
      </c>
      <c r="L63" s="5"/>
    </row>
    <row r="64" spans="1:14" ht="12.75" customHeight="1" x14ac:dyDescent="0.35">
      <c r="A64" s="6" t="str">
        <f t="shared" si="7"/>
        <v>INV Mike McKenzie &amp; Wendy Stevens</v>
      </c>
      <c r="C64" s="6" t="str">
        <f t="shared" si="8"/>
        <v>MNU Vince Tate &amp; Sani Roberts</v>
      </c>
      <c r="F64" s="6">
        <v>46</v>
      </c>
      <c r="G64" s="5" t="s">
        <v>117</v>
      </c>
      <c r="H64" s="6" t="s">
        <v>118</v>
      </c>
      <c r="M64" s="5"/>
    </row>
    <row r="65" spans="1:8" ht="12.75" customHeight="1" x14ac:dyDescent="0.35">
      <c r="A65" s="6" t="str">
        <f t="shared" si="7"/>
        <v>MAT Kevin Crighton &amp; Brian Morgan</v>
      </c>
      <c r="C65" s="6" t="str">
        <f t="shared" si="8"/>
        <v>PAT Robyn Harris &amp; Louis Erueti</v>
      </c>
      <c r="F65" s="6">
        <v>47</v>
      </c>
      <c r="G65" s="5" t="s">
        <v>119</v>
      </c>
      <c r="H65" s="6" t="s">
        <v>120</v>
      </c>
    </row>
    <row r="66" spans="1:8" ht="12.75" customHeight="1" x14ac:dyDescent="0.35">
      <c r="A66" s="6" t="str">
        <f t="shared" si="7"/>
        <v>PAT Mark Lowry &amp; Niall Hanlon</v>
      </c>
      <c r="C66" s="6" t="str">
        <f t="shared" si="8"/>
        <v>MAN Josie Tahana &amp; GG Tahana</v>
      </c>
      <c r="F66" s="6">
        <v>48</v>
      </c>
      <c r="G66" s="5" t="s">
        <v>121</v>
      </c>
      <c r="H66" s="6" t="s">
        <v>122</v>
      </c>
    </row>
    <row r="67" spans="1:8" ht="12.75" customHeight="1" x14ac:dyDescent="0.35">
      <c r="F67" s="6">
        <v>49</v>
      </c>
      <c r="G67" s="5" t="s">
        <v>123</v>
      </c>
      <c r="H67" s="6" t="s">
        <v>124</v>
      </c>
    </row>
    <row r="68" spans="1:8" ht="12.75" customHeight="1" x14ac:dyDescent="0.35">
      <c r="A68" s="6" t="str">
        <f t="shared" ref="A68:A74" si="9">B18</f>
        <v>section 3</v>
      </c>
      <c r="C68" s="6" t="str">
        <f t="shared" ref="C68:C74" si="10">D18</f>
        <v>section 9</v>
      </c>
      <c r="F68" s="6">
        <v>50</v>
      </c>
      <c r="G68" s="5" t="s">
        <v>125</v>
      </c>
      <c r="H68" s="6" t="s">
        <v>126</v>
      </c>
    </row>
    <row r="69" spans="1:8" ht="12.75" customHeight="1" x14ac:dyDescent="0.35">
      <c r="A69" s="6" t="str">
        <f t="shared" si="9"/>
        <v>TGA Tom Cook &amp; George Elvin</v>
      </c>
      <c r="C69" s="6" t="str">
        <f t="shared" si="10"/>
        <v>TOK Brendan McLean &amp; Gill Mitchell</v>
      </c>
      <c r="F69" s="6">
        <v>51</v>
      </c>
      <c r="G69" s="5" t="s">
        <v>127</v>
      </c>
      <c r="H69" s="6" t="s">
        <v>128</v>
      </c>
    </row>
    <row r="70" spans="1:8" ht="12.75" customHeight="1" x14ac:dyDescent="0.35">
      <c r="A70" s="6" t="str">
        <f t="shared" si="9"/>
        <v>TOK Rangi Pirika &amp; Guy Bartlett</v>
      </c>
      <c r="C70" s="6" t="str">
        <f t="shared" si="10"/>
        <v>PAT Steve Brown &amp; Daz McKay</v>
      </c>
      <c r="F70" s="6">
        <v>52</v>
      </c>
      <c r="G70" s="5" t="s">
        <v>129</v>
      </c>
      <c r="H70" s="6" t="s">
        <v>130</v>
      </c>
    </row>
    <row r="71" spans="1:8" ht="12.75" customHeight="1" x14ac:dyDescent="0.35">
      <c r="A71" s="6" t="str">
        <f t="shared" si="9"/>
        <v>HEN Malcolm Hussey &amp; Eloni Rateri</v>
      </c>
      <c r="C71" s="6" t="str">
        <f t="shared" si="10"/>
        <v>OTA Anga Tangi &amp; Kingi Tumai</v>
      </c>
      <c r="F71" s="6">
        <v>53</v>
      </c>
      <c r="G71" s="5" t="s">
        <v>131</v>
      </c>
      <c r="H71" s="6" t="s">
        <v>132</v>
      </c>
    </row>
    <row r="72" spans="1:8" ht="12.75" customHeight="1" x14ac:dyDescent="0.35">
      <c r="A72" s="6" t="str">
        <f t="shared" si="9"/>
        <v>WKE Denise Brennock &amp; Chris Tubby</v>
      </c>
      <c r="C72" s="6" t="str">
        <f t="shared" si="10"/>
        <v>MNU Tai Te Kaute &amp; Paul Martin</v>
      </c>
      <c r="F72" s="6">
        <v>54</v>
      </c>
      <c r="G72" s="5" t="s">
        <v>133</v>
      </c>
      <c r="H72" s="6" t="s">
        <v>134</v>
      </c>
    </row>
    <row r="73" spans="1:8" ht="12.75" customHeight="1" x14ac:dyDescent="0.35">
      <c r="A73" s="6" t="str">
        <f t="shared" si="9"/>
        <v>NSC Mou &amp; Frances Kokaua</v>
      </c>
      <c r="C73" s="6" t="str">
        <f t="shared" si="10"/>
        <v>TGA Bubs Gray &amp; Allan Pottinger</v>
      </c>
      <c r="F73" s="6">
        <v>55</v>
      </c>
      <c r="G73" s="5" t="s">
        <v>135</v>
      </c>
      <c r="H73" s="6" t="s">
        <v>136</v>
      </c>
    </row>
    <row r="74" spans="1:8" ht="12.75" customHeight="1" x14ac:dyDescent="0.35">
      <c r="A74" s="6" t="str">
        <f t="shared" si="9"/>
        <v>PAP Maru Aubrey &amp; Jimmy Hall</v>
      </c>
      <c r="C74" s="6" t="str">
        <f t="shared" si="10"/>
        <v>LEV Cherie Blanche &amp; Carlene Tunbridge</v>
      </c>
      <c r="F74" s="6">
        <v>56</v>
      </c>
      <c r="G74" s="5" t="s">
        <v>137</v>
      </c>
      <c r="H74" s="6" t="s">
        <v>138</v>
      </c>
    </row>
    <row r="75" spans="1:8" ht="12.75" customHeight="1" x14ac:dyDescent="0.35">
      <c r="F75" s="6">
        <v>57</v>
      </c>
      <c r="G75" s="5" t="s">
        <v>139</v>
      </c>
      <c r="H75" s="6" t="s">
        <v>140</v>
      </c>
    </row>
    <row r="76" spans="1:8" ht="12.75" customHeight="1" x14ac:dyDescent="0.35">
      <c r="A76" s="6" t="str">
        <f t="shared" ref="A76:A82" si="11">B26</f>
        <v>section 4</v>
      </c>
      <c r="C76" s="6" t="str">
        <f t="shared" ref="C76:C82" si="12">D26</f>
        <v>section 10</v>
      </c>
      <c r="F76" s="6">
        <v>58</v>
      </c>
      <c r="G76" s="5" t="s">
        <v>141</v>
      </c>
      <c r="H76" s="6" t="s">
        <v>142</v>
      </c>
    </row>
    <row r="77" spans="1:8" ht="12.75" customHeight="1" x14ac:dyDescent="0.35">
      <c r="A77" s="6" t="str">
        <f t="shared" si="11"/>
        <v>TGA Mike Ryan &amp; John McGrath</v>
      </c>
      <c r="C77" s="6" t="str">
        <f t="shared" si="12"/>
        <v>SWW Ray Sutherland &amp; Jack Lemon</v>
      </c>
      <c r="F77" s="6">
        <v>59</v>
      </c>
      <c r="G77" s="5" t="s">
        <v>143</v>
      </c>
      <c r="H77" s="6" t="s">
        <v>144</v>
      </c>
    </row>
    <row r="78" spans="1:8" ht="12.75" customHeight="1" x14ac:dyDescent="0.35">
      <c r="A78" s="6" t="str">
        <f t="shared" si="11"/>
        <v>BAYS Neil Bowman &amp; Jonathan Parker</v>
      </c>
      <c r="C78" s="6" t="str">
        <f t="shared" si="12"/>
        <v>CAM Tracee &amp; Lee Soti</v>
      </c>
      <c r="F78" s="6">
        <v>60</v>
      </c>
      <c r="G78" s="5" t="s">
        <v>145</v>
      </c>
      <c r="H78" s="6" t="s">
        <v>146</v>
      </c>
    </row>
    <row r="79" spans="1:8" ht="12.75" customHeight="1" x14ac:dyDescent="0.35">
      <c r="A79" s="6" t="str">
        <f t="shared" si="11"/>
        <v>PAT Rod Wirepa &amp; Shay Laing-Smith</v>
      </c>
      <c r="C79" s="6" t="str">
        <f t="shared" si="12"/>
        <v>PAT Frank &amp; Karen Edwards</v>
      </c>
      <c r="F79" s="6">
        <v>61</v>
      </c>
      <c r="G79" s="5" t="s">
        <v>147</v>
      </c>
      <c r="H79" s="6" t="s">
        <v>148</v>
      </c>
    </row>
    <row r="80" spans="1:8" ht="12.75" customHeight="1" x14ac:dyDescent="0.35">
      <c r="A80" s="6" t="str">
        <f t="shared" si="11"/>
        <v>TOK Wendy Cook &amp; Will Brown</v>
      </c>
      <c r="C80" s="6" t="str">
        <f t="shared" si="12"/>
        <v>TOK Leisa Rogers &amp; Mike Nunn</v>
      </c>
      <c r="F80" s="6">
        <v>62</v>
      </c>
      <c r="G80" s="5" t="s">
        <v>149</v>
      </c>
      <c r="H80" s="6" t="s">
        <v>150</v>
      </c>
    </row>
    <row r="81" spans="1:8" ht="12.75" customHeight="1" x14ac:dyDescent="0.35">
      <c r="A81" s="6" t="str">
        <f t="shared" si="11"/>
        <v>BIR Tina Fatuesi &amp; Peter Grimes</v>
      </c>
      <c r="C81" s="6" t="str">
        <f t="shared" si="12"/>
        <v>OTA Sisi Ngata &amp; Lani Pakieto</v>
      </c>
      <c r="F81" s="6">
        <v>63</v>
      </c>
      <c r="G81" s="5" t="s">
        <v>151</v>
      </c>
      <c r="H81" s="6" t="s">
        <v>152</v>
      </c>
    </row>
    <row r="82" spans="1:8" ht="12.75" customHeight="1" x14ac:dyDescent="0.35">
      <c r="A82" s="6" t="str">
        <f t="shared" si="11"/>
        <v>OTA Benjamin Vili &amp; Palepoi Papalosa</v>
      </c>
      <c r="C82" s="6" t="str">
        <f t="shared" si="12"/>
        <v>BYE</v>
      </c>
      <c r="F82" s="6">
        <v>64</v>
      </c>
      <c r="G82" s="5" t="s">
        <v>153</v>
      </c>
      <c r="H82" s="6" t="s">
        <v>154</v>
      </c>
    </row>
    <row r="83" spans="1:8" ht="12.75" customHeight="1" x14ac:dyDescent="0.35">
      <c r="F83" s="6">
        <v>65</v>
      </c>
      <c r="G83" s="5" t="s">
        <v>155</v>
      </c>
      <c r="H83" s="6" t="s">
        <v>156</v>
      </c>
    </row>
    <row r="84" spans="1:8" ht="12.75" customHeight="1" x14ac:dyDescent="0.35">
      <c r="A84" s="6" t="str">
        <f t="shared" ref="A84:A90" si="13">B34</f>
        <v>section 5</v>
      </c>
      <c r="C84" s="6" t="str">
        <f t="shared" ref="C84:C90" si="14">D34</f>
        <v>section 11</v>
      </c>
      <c r="F84" s="6">
        <v>66</v>
      </c>
      <c r="G84" s="5" t="s">
        <v>157</v>
      </c>
      <c r="H84" s="6" t="s">
        <v>158</v>
      </c>
    </row>
    <row r="85" spans="1:8" ht="12.75" customHeight="1" x14ac:dyDescent="0.35">
      <c r="A85" s="6" t="str">
        <f t="shared" si="13"/>
        <v>RIC Rihari King &amp; Aven Placid</v>
      </c>
      <c r="C85" s="6" t="str">
        <f t="shared" si="14"/>
        <v>WCC Mik Karam &amp; Justin McCarthy</v>
      </c>
      <c r="G85" s="5"/>
    </row>
    <row r="86" spans="1:8" ht="12.75" customHeight="1" x14ac:dyDescent="0.35">
      <c r="A86" s="6" t="str">
        <f t="shared" si="13"/>
        <v>PAT Dean Brown &amp; Glen Robust</v>
      </c>
      <c r="C86" s="6" t="str">
        <f t="shared" si="14"/>
        <v>KAW Colin Kahukiwa &amp; Richard Mackay</v>
      </c>
      <c r="E86" s="144" t="s">
        <v>159</v>
      </c>
      <c r="F86" s="145"/>
      <c r="G86" s="146"/>
    </row>
    <row r="87" spans="1:8" ht="12.75" customHeight="1" x14ac:dyDescent="0.35">
      <c r="A87" s="6" t="str">
        <f t="shared" si="13"/>
        <v>NPL Agnes Kimura &amp; Lee Hildred</v>
      </c>
      <c r="C87" s="6" t="str">
        <f t="shared" si="14"/>
        <v>NPL Kelvin Dunlop &amp; Patrick Duffy</v>
      </c>
      <c r="E87" s="147"/>
      <c r="F87" s="148"/>
      <c r="G87" s="149"/>
    </row>
    <row r="88" spans="1:8" ht="12.75" customHeight="1" x14ac:dyDescent="0.35">
      <c r="A88" s="6" t="str">
        <f t="shared" si="13"/>
        <v>WHG John Stevens &amp; Jim Devine</v>
      </c>
      <c r="C88" s="6" t="str">
        <f t="shared" si="14"/>
        <v>TAR Monica Kendrica &amp; Lil Takiwa</v>
      </c>
      <c r="E88" s="147"/>
      <c r="F88" s="148"/>
      <c r="G88" s="149"/>
    </row>
    <row r="89" spans="1:8" ht="12.75" customHeight="1" x14ac:dyDescent="0.35">
      <c r="A89" s="6" t="str">
        <f t="shared" si="13"/>
        <v>MNU Darryl Rodgers &amp; Owen Newson</v>
      </c>
      <c r="C89" s="6" t="str">
        <f t="shared" si="14"/>
        <v>MAN Sue Veu &amp; Poe Faaola</v>
      </c>
      <c r="E89" s="147"/>
      <c r="F89" s="148"/>
      <c r="G89" s="149"/>
    </row>
    <row r="90" spans="1:8" ht="12.75" customHeight="1" x14ac:dyDescent="0.35">
      <c r="A90" s="6" t="str">
        <f t="shared" si="13"/>
        <v>NOR Tony Woods &amp; Chris Williams</v>
      </c>
      <c r="C90" s="6" t="str">
        <f t="shared" si="14"/>
        <v>SWA Grant Stacey &amp; Cynthia Thompson</v>
      </c>
      <c r="E90" s="150"/>
      <c r="F90" s="151"/>
      <c r="G90" s="152"/>
    </row>
    <row r="91" spans="1:8" ht="12.75" customHeight="1" x14ac:dyDescent="0.35"/>
    <row r="92" spans="1:8" ht="12.75" customHeight="1" x14ac:dyDescent="0.35">
      <c r="A92" s="6" t="str">
        <f t="shared" ref="A92:A98" si="15">B42</f>
        <v>section 6</v>
      </c>
    </row>
    <row r="93" spans="1:8" ht="12.75" customHeight="1" x14ac:dyDescent="0.35">
      <c r="A93" s="6" t="str">
        <f t="shared" si="15"/>
        <v>PAT Charlie Schooner &amp; Jimmy Johns</v>
      </c>
    </row>
    <row r="94" spans="1:8" ht="12.75" customHeight="1" x14ac:dyDescent="0.35">
      <c r="A94" s="6" t="str">
        <f t="shared" si="15"/>
        <v>GERSA Aaron Williams &amp; Bob Semple</v>
      </c>
    </row>
    <row r="95" spans="1:8" ht="12.75" customHeight="1" x14ac:dyDescent="0.35">
      <c r="A95" s="6" t="str">
        <f t="shared" si="15"/>
        <v>RIC John Whatuira &amp; William Pompey</v>
      </c>
    </row>
    <row r="96" spans="1:8" ht="12.75" customHeight="1" x14ac:dyDescent="0.35">
      <c r="A96" s="6" t="str">
        <f t="shared" si="15"/>
        <v>WEY Vern Amiria &amp; Wayne Henderson</v>
      </c>
    </row>
    <row r="97" spans="1:4" ht="12.75" customHeight="1" x14ac:dyDescent="0.35">
      <c r="A97" s="6" t="str">
        <f t="shared" si="15"/>
        <v>HOR Margo Kingi &amp; Corrina Daivs</v>
      </c>
    </row>
    <row r="98" spans="1:4" ht="12.75" customHeight="1" x14ac:dyDescent="0.35">
      <c r="A98" s="6" t="str">
        <f t="shared" si="15"/>
        <v>NOR Maureen Woods &amp; Sue Stevens</v>
      </c>
    </row>
    <row r="99" spans="1:4" ht="12.75" customHeight="1" x14ac:dyDescent="0.35"/>
    <row r="100" spans="1:4" ht="12.75" customHeight="1" x14ac:dyDescent="0.35"/>
    <row r="101" spans="1:4" ht="12.75" customHeight="1" x14ac:dyDescent="0.35"/>
    <row r="102" spans="1:4" ht="12.75" customHeight="1" x14ac:dyDescent="0.35"/>
    <row r="103" spans="1:4" ht="12.75" customHeight="1" x14ac:dyDescent="0.35">
      <c r="B103" s="7"/>
      <c r="C103" s="2"/>
      <c r="D103" s="7"/>
    </row>
    <row r="104" spans="1:4" ht="12.75" customHeight="1" x14ac:dyDescent="0.35">
      <c r="B104" s="7"/>
      <c r="C104" s="2"/>
      <c r="D104" s="7"/>
    </row>
    <row r="105" spans="1:4" ht="12.75" customHeight="1" x14ac:dyDescent="0.35">
      <c r="B105" s="7"/>
      <c r="C105" s="2"/>
      <c r="D105" s="7"/>
    </row>
    <row r="106" spans="1:4" ht="12.75" customHeight="1" x14ac:dyDescent="0.35">
      <c r="B106" s="7"/>
      <c r="C106" s="2"/>
      <c r="D106" s="7"/>
    </row>
    <row r="107" spans="1:4" ht="12.75" customHeight="1" x14ac:dyDescent="0.35">
      <c r="B107" s="7"/>
      <c r="C107" s="2"/>
      <c r="D107" s="7"/>
    </row>
    <row r="108" spans="1:4" ht="12.75" customHeight="1" x14ac:dyDescent="0.35">
      <c r="B108" s="7"/>
      <c r="C108" s="2"/>
      <c r="D108" s="7"/>
    </row>
    <row r="109" spans="1:4" ht="12.75" customHeight="1" x14ac:dyDescent="0.35">
      <c r="B109" s="7"/>
      <c r="C109" s="2"/>
      <c r="D109" s="7"/>
    </row>
    <row r="110" spans="1:4" ht="12.75" customHeight="1" x14ac:dyDescent="0.35">
      <c r="B110" s="7"/>
      <c r="C110" s="2"/>
      <c r="D110" s="7"/>
    </row>
    <row r="111" spans="1:4" ht="12.75" customHeight="1" x14ac:dyDescent="0.35">
      <c r="B111" s="7"/>
      <c r="C111" s="2"/>
      <c r="D111" s="7"/>
    </row>
    <row r="112" spans="1:4" ht="12.75" customHeight="1" x14ac:dyDescent="0.35">
      <c r="B112" s="7"/>
      <c r="C112" s="2"/>
      <c r="D112" s="7"/>
    </row>
    <row r="113" spans="2:4" ht="12.75" customHeight="1" x14ac:dyDescent="0.35">
      <c r="B113" s="7"/>
      <c r="C113" s="2"/>
      <c r="D113" s="7"/>
    </row>
    <row r="114" spans="2:4" ht="12.75" customHeight="1" x14ac:dyDescent="0.35">
      <c r="B114" s="7"/>
      <c r="C114" s="2"/>
      <c r="D114" s="7"/>
    </row>
    <row r="115" spans="2:4" ht="12.75" customHeight="1" x14ac:dyDescent="0.35">
      <c r="B115" s="7"/>
      <c r="C115" s="2"/>
      <c r="D115" s="7"/>
    </row>
    <row r="116" spans="2:4" ht="12.75" customHeight="1" x14ac:dyDescent="0.35">
      <c r="B116" s="7"/>
      <c r="C116" s="2"/>
      <c r="D116" s="7"/>
    </row>
    <row r="117" spans="2:4" ht="12.75" customHeight="1" x14ac:dyDescent="0.35">
      <c r="B117" s="7"/>
      <c r="C117" s="2"/>
      <c r="D117" s="7"/>
    </row>
    <row r="118" spans="2:4" ht="12.75" customHeight="1" x14ac:dyDescent="0.35">
      <c r="B118" s="7"/>
      <c r="C118" s="2"/>
      <c r="D118" s="7"/>
    </row>
    <row r="119" spans="2:4" ht="12.75" customHeight="1" x14ac:dyDescent="0.35">
      <c r="B119" s="7"/>
      <c r="C119" s="2"/>
      <c r="D119" s="7"/>
    </row>
    <row r="120" spans="2:4" ht="12.75" customHeight="1" x14ac:dyDescent="0.35">
      <c r="B120" s="7"/>
      <c r="C120" s="2"/>
      <c r="D120" s="7"/>
    </row>
    <row r="121" spans="2:4" ht="12.75" customHeight="1" x14ac:dyDescent="0.35">
      <c r="B121" s="7"/>
      <c r="C121" s="2"/>
      <c r="D121" s="7"/>
    </row>
    <row r="122" spans="2:4" ht="12.75" customHeight="1" x14ac:dyDescent="0.35">
      <c r="B122" s="7"/>
      <c r="C122" s="2"/>
      <c r="D122" s="7"/>
    </row>
    <row r="123" spans="2:4" ht="12.75" customHeight="1" x14ac:dyDescent="0.35">
      <c r="B123" s="7"/>
      <c r="C123" s="2"/>
      <c r="D123" s="7"/>
    </row>
    <row r="124" spans="2:4" ht="12.75" customHeight="1" x14ac:dyDescent="0.35">
      <c r="B124" s="7"/>
      <c r="C124" s="2"/>
      <c r="D124" s="7"/>
    </row>
    <row r="125" spans="2:4" ht="12.75" customHeight="1" x14ac:dyDescent="0.35">
      <c r="B125" s="7"/>
      <c r="C125" s="2"/>
      <c r="D125" s="7"/>
    </row>
    <row r="126" spans="2:4" ht="12.75" customHeight="1" x14ac:dyDescent="0.35">
      <c r="B126" s="7"/>
      <c r="C126" s="2"/>
      <c r="D126" s="7"/>
    </row>
    <row r="127" spans="2:4" ht="12.75" customHeight="1" x14ac:dyDescent="0.35">
      <c r="B127" s="7"/>
      <c r="C127" s="2"/>
      <c r="D127" s="7"/>
    </row>
    <row r="128" spans="2:4" ht="12.75" customHeight="1" x14ac:dyDescent="0.35">
      <c r="B128" s="7"/>
      <c r="C128" s="2"/>
      <c r="D128" s="7"/>
    </row>
    <row r="129" spans="2:4" ht="12.75" customHeight="1" x14ac:dyDescent="0.35">
      <c r="B129" s="7"/>
      <c r="C129" s="2"/>
      <c r="D129" s="7"/>
    </row>
    <row r="130" spans="2:4" ht="12.75" customHeight="1" x14ac:dyDescent="0.35">
      <c r="B130" s="7"/>
      <c r="C130" s="2"/>
      <c r="D130" s="7"/>
    </row>
    <row r="131" spans="2:4" ht="12.75" customHeight="1" x14ac:dyDescent="0.35">
      <c r="B131" s="7"/>
      <c r="C131" s="2"/>
      <c r="D131" s="7"/>
    </row>
    <row r="132" spans="2:4" ht="12.75" customHeight="1" x14ac:dyDescent="0.35">
      <c r="B132" s="7"/>
      <c r="C132" s="2"/>
      <c r="D132" s="7"/>
    </row>
    <row r="133" spans="2:4" ht="12.75" customHeight="1" x14ac:dyDescent="0.35">
      <c r="B133" s="7"/>
      <c r="C133" s="2"/>
      <c r="D133" s="7"/>
    </row>
    <row r="134" spans="2:4" ht="12.75" customHeight="1" x14ac:dyDescent="0.35">
      <c r="B134" s="7"/>
      <c r="C134" s="2"/>
      <c r="D134" s="7"/>
    </row>
    <row r="135" spans="2:4" ht="12.75" customHeight="1" x14ac:dyDescent="0.35">
      <c r="B135" s="7"/>
      <c r="C135" s="2"/>
      <c r="D135" s="7"/>
    </row>
    <row r="136" spans="2:4" ht="12.75" customHeight="1" x14ac:dyDescent="0.35">
      <c r="B136" s="7"/>
      <c r="C136" s="2"/>
      <c r="D136" s="7"/>
    </row>
    <row r="137" spans="2:4" ht="12.75" customHeight="1" x14ac:dyDescent="0.35">
      <c r="B137" s="7"/>
      <c r="C137" s="2"/>
      <c r="D137" s="7"/>
    </row>
    <row r="138" spans="2:4" ht="12.75" customHeight="1" x14ac:dyDescent="0.35">
      <c r="B138" s="7"/>
      <c r="C138" s="2"/>
      <c r="D138" s="7"/>
    </row>
    <row r="139" spans="2:4" ht="12.75" customHeight="1" x14ac:dyDescent="0.35">
      <c r="B139" s="7"/>
      <c r="C139" s="2"/>
      <c r="D139" s="7"/>
    </row>
    <row r="140" spans="2:4" ht="12.75" customHeight="1" x14ac:dyDescent="0.35">
      <c r="B140" s="7"/>
      <c r="C140" s="2"/>
      <c r="D140" s="7"/>
    </row>
    <row r="141" spans="2:4" ht="12.75" customHeight="1" x14ac:dyDescent="0.35">
      <c r="B141" s="7"/>
      <c r="C141" s="2"/>
      <c r="D141" s="7"/>
    </row>
    <row r="142" spans="2:4" ht="12.75" customHeight="1" x14ac:dyDescent="0.35">
      <c r="B142" s="7"/>
      <c r="C142" s="2"/>
      <c r="D142" s="7"/>
    </row>
    <row r="143" spans="2:4" ht="12.75" customHeight="1" x14ac:dyDescent="0.35">
      <c r="B143" s="7"/>
      <c r="C143" s="2"/>
      <c r="D143" s="7"/>
    </row>
    <row r="144" spans="2:4" ht="12.75" customHeight="1" x14ac:dyDescent="0.35">
      <c r="B144" s="7"/>
      <c r="C144" s="2"/>
      <c r="D144" s="7"/>
    </row>
    <row r="145" spans="2:4" ht="12.75" customHeight="1" x14ac:dyDescent="0.35">
      <c r="B145" s="7"/>
      <c r="C145" s="2"/>
      <c r="D145" s="7"/>
    </row>
    <row r="146" spans="2:4" ht="12.75" customHeight="1" x14ac:dyDescent="0.35">
      <c r="B146" s="7"/>
      <c r="C146" s="2"/>
      <c r="D146" s="7"/>
    </row>
    <row r="147" spans="2:4" ht="12.75" customHeight="1" x14ac:dyDescent="0.35">
      <c r="B147" s="7"/>
      <c r="C147" s="2"/>
      <c r="D147" s="7"/>
    </row>
    <row r="148" spans="2:4" ht="12.75" customHeight="1" x14ac:dyDescent="0.35">
      <c r="B148" s="7"/>
      <c r="C148" s="2"/>
      <c r="D148" s="7"/>
    </row>
    <row r="149" spans="2:4" ht="12.75" customHeight="1" x14ac:dyDescent="0.35">
      <c r="B149" s="7"/>
      <c r="C149" s="2"/>
      <c r="D149" s="7"/>
    </row>
    <row r="150" spans="2:4" ht="12.75" customHeight="1" x14ac:dyDescent="0.35">
      <c r="B150" s="7"/>
      <c r="C150" s="2"/>
      <c r="D150" s="7"/>
    </row>
    <row r="151" spans="2:4" ht="12.75" customHeight="1" x14ac:dyDescent="0.35">
      <c r="B151" s="7"/>
      <c r="C151" s="2"/>
      <c r="D151" s="7"/>
    </row>
    <row r="152" spans="2:4" ht="12.75" customHeight="1" x14ac:dyDescent="0.35">
      <c r="B152" s="7"/>
      <c r="C152" s="2"/>
      <c r="D152" s="7"/>
    </row>
    <row r="153" spans="2:4" ht="12.75" customHeight="1" x14ac:dyDescent="0.35">
      <c r="B153" s="7"/>
      <c r="C153" s="2"/>
      <c r="D153" s="7"/>
    </row>
    <row r="154" spans="2:4" ht="12.75" customHeight="1" x14ac:dyDescent="0.35">
      <c r="B154" s="7"/>
      <c r="C154" s="2"/>
      <c r="D154" s="7"/>
    </row>
    <row r="155" spans="2:4" ht="12.75" customHeight="1" x14ac:dyDescent="0.35">
      <c r="B155" s="7"/>
      <c r="C155" s="2"/>
      <c r="D155" s="7"/>
    </row>
    <row r="156" spans="2:4" ht="12.75" customHeight="1" x14ac:dyDescent="0.35">
      <c r="B156" s="7"/>
      <c r="C156" s="2"/>
      <c r="D156" s="7"/>
    </row>
    <row r="157" spans="2:4" ht="12.75" customHeight="1" x14ac:dyDescent="0.35">
      <c r="B157" s="7"/>
      <c r="C157" s="2"/>
      <c r="D157" s="7"/>
    </row>
    <row r="158" spans="2:4" ht="12.75" customHeight="1" x14ac:dyDescent="0.35">
      <c r="B158" s="7"/>
      <c r="C158" s="2"/>
      <c r="D158" s="7"/>
    </row>
    <row r="159" spans="2:4" ht="12.75" customHeight="1" x14ac:dyDescent="0.35">
      <c r="B159" s="7"/>
      <c r="C159" s="2"/>
      <c r="D159" s="7"/>
    </row>
    <row r="160" spans="2:4" ht="12.75" customHeight="1" x14ac:dyDescent="0.35">
      <c r="B160" s="7"/>
      <c r="C160" s="2"/>
      <c r="D160" s="7"/>
    </row>
    <row r="161" spans="2:4" ht="12.75" customHeight="1" x14ac:dyDescent="0.35">
      <c r="B161" s="7"/>
      <c r="C161" s="2"/>
      <c r="D161" s="7"/>
    </row>
    <row r="162" spans="2:4" ht="12.75" customHeight="1" x14ac:dyDescent="0.35">
      <c r="B162" s="7"/>
      <c r="C162" s="2"/>
      <c r="D162" s="7"/>
    </row>
    <row r="163" spans="2:4" ht="12.75" customHeight="1" x14ac:dyDescent="0.35">
      <c r="B163" s="7"/>
      <c r="C163" s="2"/>
      <c r="D163" s="7"/>
    </row>
    <row r="164" spans="2:4" ht="12.75" customHeight="1" x14ac:dyDescent="0.35">
      <c r="B164" s="7"/>
      <c r="C164" s="2"/>
      <c r="D164" s="7"/>
    </row>
    <row r="165" spans="2:4" ht="12.75" customHeight="1" x14ac:dyDescent="0.35">
      <c r="B165" s="7"/>
      <c r="C165" s="2"/>
      <c r="D165" s="7"/>
    </row>
    <row r="166" spans="2:4" ht="12.75" customHeight="1" x14ac:dyDescent="0.35">
      <c r="B166" s="7"/>
      <c r="C166" s="2"/>
      <c r="D166" s="7"/>
    </row>
    <row r="167" spans="2:4" ht="12.75" customHeight="1" x14ac:dyDescent="0.35">
      <c r="B167" s="7"/>
      <c r="C167" s="2"/>
      <c r="D167" s="7"/>
    </row>
    <row r="168" spans="2:4" ht="12.75" customHeight="1" x14ac:dyDescent="0.35">
      <c r="B168" s="7"/>
      <c r="C168" s="2"/>
      <c r="D168" s="7"/>
    </row>
    <row r="169" spans="2:4" ht="12.75" customHeight="1" x14ac:dyDescent="0.35">
      <c r="B169" s="7"/>
      <c r="C169" s="2"/>
      <c r="D169" s="7"/>
    </row>
    <row r="170" spans="2:4" ht="12.75" customHeight="1" x14ac:dyDescent="0.35">
      <c r="B170" s="7"/>
      <c r="C170" s="2"/>
      <c r="D170" s="7"/>
    </row>
    <row r="171" spans="2:4" ht="12.75" customHeight="1" x14ac:dyDescent="0.35">
      <c r="B171" s="7"/>
      <c r="C171" s="2"/>
      <c r="D171" s="7"/>
    </row>
    <row r="172" spans="2:4" ht="12.75" customHeight="1" x14ac:dyDescent="0.35">
      <c r="B172" s="7"/>
      <c r="C172" s="2"/>
      <c r="D172" s="7"/>
    </row>
    <row r="173" spans="2:4" ht="12.75" customHeight="1" x14ac:dyDescent="0.35">
      <c r="B173" s="7"/>
      <c r="C173" s="2"/>
      <c r="D173" s="7"/>
    </row>
    <row r="174" spans="2:4" ht="12.75" customHeight="1" x14ac:dyDescent="0.35">
      <c r="B174" s="7"/>
      <c r="C174" s="2"/>
      <c r="D174" s="7"/>
    </row>
    <row r="175" spans="2:4" ht="12.75" customHeight="1" x14ac:dyDescent="0.35">
      <c r="B175" s="7"/>
      <c r="C175" s="2"/>
      <c r="D175" s="7"/>
    </row>
    <row r="176" spans="2:4" ht="12.75" customHeight="1" x14ac:dyDescent="0.35">
      <c r="B176" s="7"/>
      <c r="C176" s="2"/>
      <c r="D176" s="7"/>
    </row>
    <row r="177" spans="2:4" ht="12.75" customHeight="1" x14ac:dyDescent="0.35">
      <c r="B177" s="7"/>
      <c r="C177" s="2"/>
      <c r="D177" s="7"/>
    </row>
    <row r="178" spans="2:4" ht="12.75" customHeight="1" x14ac:dyDescent="0.35">
      <c r="B178" s="7"/>
      <c r="C178" s="2"/>
      <c r="D178" s="7"/>
    </row>
    <row r="179" spans="2:4" ht="12.75" customHeight="1" x14ac:dyDescent="0.35">
      <c r="B179" s="7"/>
      <c r="C179" s="2"/>
      <c r="D179" s="7"/>
    </row>
    <row r="180" spans="2:4" ht="12.75" customHeight="1" x14ac:dyDescent="0.35">
      <c r="B180" s="7"/>
      <c r="C180" s="2"/>
      <c r="D180" s="7"/>
    </row>
    <row r="181" spans="2:4" ht="12.75" customHeight="1" x14ac:dyDescent="0.35">
      <c r="B181" s="7"/>
      <c r="C181" s="2"/>
      <c r="D181" s="7"/>
    </row>
    <row r="182" spans="2:4" ht="12.75" customHeight="1" x14ac:dyDescent="0.35">
      <c r="B182" s="7"/>
      <c r="C182" s="2"/>
      <c r="D182" s="7"/>
    </row>
    <row r="183" spans="2:4" ht="12.75" customHeight="1" x14ac:dyDescent="0.35">
      <c r="B183" s="7"/>
      <c r="C183" s="2"/>
      <c r="D183" s="7"/>
    </row>
    <row r="184" spans="2:4" ht="12.75" customHeight="1" x14ac:dyDescent="0.35">
      <c r="B184" s="7"/>
      <c r="C184" s="2"/>
      <c r="D184" s="7"/>
    </row>
    <row r="185" spans="2:4" ht="12.75" customHeight="1" x14ac:dyDescent="0.35">
      <c r="B185" s="7"/>
      <c r="C185" s="2"/>
      <c r="D185" s="7"/>
    </row>
    <row r="186" spans="2:4" ht="12.75" customHeight="1" x14ac:dyDescent="0.35">
      <c r="B186" s="7"/>
      <c r="C186" s="2"/>
      <c r="D186" s="7"/>
    </row>
    <row r="187" spans="2:4" ht="12.75" customHeight="1" x14ac:dyDescent="0.35">
      <c r="B187" s="7"/>
      <c r="C187" s="2"/>
      <c r="D187" s="7"/>
    </row>
    <row r="188" spans="2:4" ht="12.75" customHeight="1" x14ac:dyDescent="0.35">
      <c r="B188" s="7"/>
      <c r="C188" s="2"/>
      <c r="D188" s="7"/>
    </row>
    <row r="189" spans="2:4" ht="12.75" customHeight="1" x14ac:dyDescent="0.35">
      <c r="B189" s="7"/>
      <c r="C189" s="2"/>
      <c r="D189" s="7"/>
    </row>
    <row r="190" spans="2:4" ht="12.75" customHeight="1" x14ac:dyDescent="0.35">
      <c r="B190" s="7"/>
      <c r="C190" s="2"/>
      <c r="D190" s="7"/>
    </row>
    <row r="191" spans="2:4" ht="12.75" customHeight="1" x14ac:dyDescent="0.35">
      <c r="B191" s="7"/>
      <c r="C191" s="2"/>
      <c r="D191" s="7"/>
    </row>
    <row r="192" spans="2:4" ht="12.75" customHeight="1" x14ac:dyDescent="0.35">
      <c r="B192" s="7"/>
      <c r="C192" s="2"/>
      <c r="D192" s="7"/>
    </row>
    <row r="193" spans="2:4" ht="12.75" customHeight="1" x14ac:dyDescent="0.35">
      <c r="B193" s="7"/>
      <c r="C193" s="2"/>
      <c r="D193" s="7"/>
    </row>
    <row r="194" spans="2:4" ht="12.75" customHeight="1" x14ac:dyDescent="0.35">
      <c r="B194" s="7"/>
      <c r="C194" s="2"/>
      <c r="D194" s="7"/>
    </row>
    <row r="195" spans="2:4" ht="12.75" customHeight="1" x14ac:dyDescent="0.35">
      <c r="B195" s="7"/>
      <c r="C195" s="2"/>
      <c r="D195" s="7"/>
    </row>
    <row r="196" spans="2:4" ht="12.75" customHeight="1" x14ac:dyDescent="0.35">
      <c r="B196" s="7"/>
      <c r="C196" s="2"/>
      <c r="D196" s="7"/>
    </row>
    <row r="197" spans="2:4" ht="12.75" customHeight="1" x14ac:dyDescent="0.35">
      <c r="B197" s="7"/>
      <c r="C197" s="2"/>
      <c r="D197" s="7"/>
    </row>
    <row r="198" spans="2:4" ht="12.75" customHeight="1" x14ac:dyDescent="0.35">
      <c r="B198" s="7"/>
      <c r="C198" s="2"/>
      <c r="D198" s="7"/>
    </row>
    <row r="199" spans="2:4" ht="12.75" customHeight="1" x14ac:dyDescent="0.35">
      <c r="B199" s="7"/>
      <c r="C199" s="2"/>
      <c r="D199" s="7"/>
    </row>
    <row r="200" spans="2:4" ht="12.75" customHeight="1" x14ac:dyDescent="0.35">
      <c r="B200" s="7"/>
      <c r="C200" s="2"/>
      <c r="D200" s="7"/>
    </row>
    <row r="201" spans="2:4" ht="12.75" customHeight="1" x14ac:dyDescent="0.35">
      <c r="B201" s="7"/>
      <c r="C201" s="2"/>
      <c r="D201" s="7"/>
    </row>
    <row r="202" spans="2:4" ht="12.75" customHeight="1" x14ac:dyDescent="0.35">
      <c r="B202" s="7"/>
      <c r="C202" s="2"/>
      <c r="D202" s="7"/>
    </row>
    <row r="203" spans="2:4" ht="12.75" customHeight="1" x14ac:dyDescent="0.35">
      <c r="B203" s="7"/>
      <c r="C203" s="2"/>
      <c r="D203" s="7"/>
    </row>
    <row r="204" spans="2:4" ht="12.75" customHeight="1" x14ac:dyDescent="0.35">
      <c r="B204" s="7"/>
      <c r="C204" s="2"/>
      <c r="D204" s="7"/>
    </row>
    <row r="205" spans="2:4" ht="12.75" customHeight="1" x14ac:dyDescent="0.35">
      <c r="B205" s="7"/>
      <c r="C205" s="2"/>
      <c r="D205" s="7"/>
    </row>
    <row r="206" spans="2:4" ht="12.75" customHeight="1" x14ac:dyDescent="0.35">
      <c r="B206" s="7"/>
      <c r="C206" s="2"/>
      <c r="D206" s="7"/>
    </row>
    <row r="207" spans="2:4" ht="12.75" customHeight="1" x14ac:dyDescent="0.35">
      <c r="B207" s="7"/>
      <c r="C207" s="2"/>
      <c r="D207" s="7"/>
    </row>
    <row r="208" spans="2:4" ht="12.75" customHeight="1" x14ac:dyDescent="0.35">
      <c r="B208" s="7"/>
      <c r="C208" s="2"/>
      <c r="D208" s="7"/>
    </row>
    <row r="209" spans="2:4" ht="12.75" customHeight="1" x14ac:dyDescent="0.35">
      <c r="B209" s="7"/>
      <c r="C209" s="2"/>
      <c r="D209" s="7"/>
    </row>
    <row r="210" spans="2:4" ht="12.75" customHeight="1" x14ac:dyDescent="0.35">
      <c r="B210" s="7"/>
      <c r="C210" s="2"/>
      <c r="D210" s="7"/>
    </row>
    <row r="211" spans="2:4" ht="12.75" customHeight="1" x14ac:dyDescent="0.35">
      <c r="B211" s="7"/>
      <c r="C211" s="2"/>
      <c r="D211" s="7"/>
    </row>
    <row r="212" spans="2:4" ht="12.75" customHeight="1" x14ac:dyDescent="0.35">
      <c r="B212" s="7"/>
      <c r="C212" s="2"/>
      <c r="D212" s="7"/>
    </row>
    <row r="213" spans="2:4" ht="12.75" customHeight="1" x14ac:dyDescent="0.35">
      <c r="B213" s="7"/>
      <c r="C213" s="2"/>
      <c r="D213" s="7"/>
    </row>
    <row r="214" spans="2:4" ht="12.75" customHeight="1" x14ac:dyDescent="0.35">
      <c r="B214" s="7"/>
      <c r="C214" s="2"/>
      <c r="D214" s="7"/>
    </row>
    <row r="215" spans="2:4" ht="12.75" customHeight="1" x14ac:dyDescent="0.35">
      <c r="B215" s="7"/>
      <c r="C215" s="2"/>
      <c r="D215" s="7"/>
    </row>
    <row r="216" spans="2:4" ht="12.75" customHeight="1" x14ac:dyDescent="0.35">
      <c r="B216" s="7"/>
      <c r="C216" s="2"/>
      <c r="D216" s="7"/>
    </row>
    <row r="217" spans="2:4" ht="12.75" customHeight="1" x14ac:dyDescent="0.35">
      <c r="B217" s="7"/>
      <c r="C217" s="2"/>
      <c r="D217" s="7"/>
    </row>
    <row r="218" spans="2:4" ht="12.75" customHeight="1" x14ac:dyDescent="0.35">
      <c r="B218" s="7"/>
      <c r="C218" s="2"/>
      <c r="D218" s="7"/>
    </row>
    <row r="219" spans="2:4" ht="12.75" customHeight="1" x14ac:dyDescent="0.35">
      <c r="B219" s="7"/>
      <c r="C219" s="2"/>
      <c r="D219" s="7"/>
    </row>
    <row r="220" spans="2:4" ht="12.75" customHeight="1" x14ac:dyDescent="0.35">
      <c r="B220" s="7"/>
      <c r="C220" s="2"/>
      <c r="D220" s="7"/>
    </row>
    <row r="221" spans="2:4" ht="12.75" customHeight="1" x14ac:dyDescent="0.35">
      <c r="B221" s="7"/>
      <c r="C221" s="2"/>
      <c r="D221" s="7"/>
    </row>
    <row r="222" spans="2:4" ht="12.75" customHeight="1" x14ac:dyDescent="0.35">
      <c r="B222" s="7"/>
      <c r="C222" s="2"/>
      <c r="D222" s="7"/>
    </row>
    <row r="223" spans="2:4" ht="12.75" customHeight="1" x14ac:dyDescent="0.35">
      <c r="B223" s="7"/>
      <c r="C223" s="2"/>
      <c r="D223" s="7"/>
    </row>
    <row r="224" spans="2:4" ht="12.75" customHeight="1" x14ac:dyDescent="0.35">
      <c r="B224" s="7"/>
      <c r="C224" s="2"/>
      <c r="D224" s="7"/>
    </row>
    <row r="225" spans="2:4" ht="12.75" customHeight="1" x14ac:dyDescent="0.35">
      <c r="B225" s="7"/>
      <c r="C225" s="2"/>
      <c r="D225" s="7"/>
    </row>
    <row r="226" spans="2:4" ht="12.75" customHeight="1" x14ac:dyDescent="0.35">
      <c r="B226" s="7"/>
      <c r="C226" s="2"/>
      <c r="D226" s="7"/>
    </row>
    <row r="227" spans="2:4" ht="12.75" customHeight="1" x14ac:dyDescent="0.35">
      <c r="B227" s="7"/>
      <c r="C227" s="2"/>
      <c r="D227" s="7"/>
    </row>
    <row r="228" spans="2:4" ht="12.75" customHeight="1" x14ac:dyDescent="0.35">
      <c r="B228" s="7"/>
      <c r="C228" s="2"/>
      <c r="D228" s="7"/>
    </row>
    <row r="229" spans="2:4" ht="12.75" customHeight="1" x14ac:dyDescent="0.35">
      <c r="B229" s="7"/>
      <c r="C229" s="2"/>
      <c r="D229" s="7"/>
    </row>
    <row r="230" spans="2:4" ht="12.75" customHeight="1" x14ac:dyDescent="0.35">
      <c r="B230" s="7"/>
      <c r="C230" s="2"/>
      <c r="D230" s="7"/>
    </row>
    <row r="231" spans="2:4" ht="12.75" customHeight="1" x14ac:dyDescent="0.35">
      <c r="B231" s="7"/>
      <c r="C231" s="2"/>
      <c r="D231" s="7"/>
    </row>
    <row r="232" spans="2:4" ht="12.75" customHeight="1" x14ac:dyDescent="0.35">
      <c r="B232" s="7"/>
      <c r="C232" s="2"/>
      <c r="D232" s="7"/>
    </row>
    <row r="233" spans="2:4" ht="12.75" customHeight="1" x14ac:dyDescent="0.35">
      <c r="B233" s="7"/>
      <c r="C233" s="2"/>
      <c r="D233" s="7"/>
    </row>
    <row r="234" spans="2:4" ht="12.75" customHeight="1" x14ac:dyDescent="0.35">
      <c r="B234" s="7"/>
      <c r="C234" s="2"/>
      <c r="D234" s="7"/>
    </row>
    <row r="235" spans="2:4" ht="12.75" customHeight="1" x14ac:dyDescent="0.35">
      <c r="B235" s="7"/>
      <c r="C235" s="2"/>
      <c r="D235" s="7"/>
    </row>
    <row r="236" spans="2:4" ht="12.75" customHeight="1" x14ac:dyDescent="0.35">
      <c r="B236" s="7"/>
      <c r="C236" s="2"/>
      <c r="D236" s="7"/>
    </row>
    <row r="237" spans="2:4" ht="12.75" customHeight="1" x14ac:dyDescent="0.35">
      <c r="B237" s="7"/>
      <c r="C237" s="2"/>
      <c r="D237" s="7"/>
    </row>
    <row r="238" spans="2:4" ht="12.75" customHeight="1" x14ac:dyDescent="0.35">
      <c r="B238" s="7"/>
      <c r="C238" s="2"/>
      <c r="D238" s="7"/>
    </row>
    <row r="239" spans="2:4" ht="12.75" customHeight="1" x14ac:dyDescent="0.35">
      <c r="B239" s="7"/>
      <c r="C239" s="2"/>
      <c r="D239" s="7"/>
    </row>
    <row r="240" spans="2:4" ht="12.75" customHeight="1" x14ac:dyDescent="0.35">
      <c r="B240" s="7"/>
      <c r="C240" s="2"/>
      <c r="D240" s="7"/>
    </row>
    <row r="241" spans="2:4" ht="12.75" customHeight="1" x14ac:dyDescent="0.35">
      <c r="B241" s="7"/>
      <c r="C241" s="2"/>
      <c r="D241" s="7"/>
    </row>
    <row r="242" spans="2:4" ht="12.75" customHeight="1" x14ac:dyDescent="0.35">
      <c r="B242" s="7"/>
      <c r="C242" s="2"/>
      <c r="D242" s="7"/>
    </row>
    <row r="243" spans="2:4" ht="12.75" customHeight="1" x14ac:dyDescent="0.35">
      <c r="B243" s="7"/>
      <c r="C243" s="2"/>
      <c r="D243" s="7"/>
    </row>
    <row r="244" spans="2:4" ht="12.75" customHeight="1" x14ac:dyDescent="0.35">
      <c r="B244" s="7"/>
      <c r="C244" s="2"/>
      <c r="D244" s="7"/>
    </row>
    <row r="245" spans="2:4" ht="12.75" customHeight="1" x14ac:dyDescent="0.35">
      <c r="B245" s="7"/>
      <c r="C245" s="2"/>
      <c r="D245" s="7"/>
    </row>
    <row r="246" spans="2:4" ht="12.75" customHeight="1" x14ac:dyDescent="0.35">
      <c r="B246" s="7"/>
      <c r="C246" s="2"/>
      <c r="D246" s="7"/>
    </row>
    <row r="247" spans="2:4" ht="12.75" customHeight="1" x14ac:dyDescent="0.35">
      <c r="B247" s="7"/>
      <c r="C247" s="2"/>
      <c r="D247" s="7"/>
    </row>
    <row r="248" spans="2:4" ht="12.75" customHeight="1" x14ac:dyDescent="0.35">
      <c r="B248" s="7"/>
      <c r="C248" s="2"/>
      <c r="D248" s="7"/>
    </row>
    <row r="249" spans="2:4" ht="12.75" customHeight="1" x14ac:dyDescent="0.35">
      <c r="B249" s="7"/>
      <c r="C249" s="2"/>
      <c r="D249" s="7"/>
    </row>
    <row r="250" spans="2:4" ht="12.75" customHeight="1" x14ac:dyDescent="0.35">
      <c r="B250" s="7"/>
      <c r="C250" s="2"/>
      <c r="D250" s="7"/>
    </row>
    <row r="251" spans="2:4" ht="12.75" customHeight="1" x14ac:dyDescent="0.35">
      <c r="B251" s="7"/>
      <c r="C251" s="2"/>
      <c r="D251" s="7"/>
    </row>
    <row r="252" spans="2:4" ht="12.75" customHeight="1" x14ac:dyDescent="0.35">
      <c r="B252" s="7"/>
      <c r="C252" s="2"/>
      <c r="D252" s="7"/>
    </row>
    <row r="253" spans="2:4" ht="12.75" customHeight="1" x14ac:dyDescent="0.35">
      <c r="B253" s="7"/>
      <c r="C253" s="2"/>
      <c r="D253" s="7"/>
    </row>
    <row r="254" spans="2:4" ht="12.75" customHeight="1" x14ac:dyDescent="0.35">
      <c r="B254" s="7"/>
      <c r="C254" s="2"/>
      <c r="D254" s="7"/>
    </row>
    <row r="255" spans="2:4" ht="12.75" customHeight="1" x14ac:dyDescent="0.35">
      <c r="B255" s="7"/>
      <c r="C255" s="2"/>
      <c r="D255" s="7"/>
    </row>
    <row r="256" spans="2:4" ht="12.75" customHeight="1" x14ac:dyDescent="0.35">
      <c r="B256" s="7"/>
      <c r="C256" s="2"/>
      <c r="D256" s="7"/>
    </row>
    <row r="257" spans="2:4" ht="12.75" customHeight="1" x14ac:dyDescent="0.35">
      <c r="B257" s="7"/>
      <c r="C257" s="2"/>
      <c r="D257" s="7"/>
    </row>
    <row r="258" spans="2:4" ht="12.75" customHeight="1" x14ac:dyDescent="0.35">
      <c r="B258" s="7"/>
      <c r="C258" s="2"/>
      <c r="D258" s="7"/>
    </row>
    <row r="259" spans="2:4" ht="12.75" customHeight="1" x14ac:dyDescent="0.35">
      <c r="B259" s="7"/>
      <c r="C259" s="2"/>
      <c r="D259" s="7"/>
    </row>
    <row r="260" spans="2:4" ht="12.75" customHeight="1" x14ac:dyDescent="0.35">
      <c r="B260" s="7"/>
      <c r="C260" s="2"/>
      <c r="D260" s="7"/>
    </row>
    <row r="261" spans="2:4" ht="12.75" customHeight="1" x14ac:dyDescent="0.35">
      <c r="B261" s="7"/>
      <c r="C261" s="2"/>
      <c r="D261" s="7"/>
    </row>
    <row r="262" spans="2:4" ht="12.75" customHeight="1" x14ac:dyDescent="0.35">
      <c r="B262" s="7"/>
      <c r="C262" s="2"/>
      <c r="D262" s="7"/>
    </row>
    <row r="263" spans="2:4" ht="12.75" customHeight="1" x14ac:dyDescent="0.35">
      <c r="B263" s="7"/>
      <c r="C263" s="2"/>
      <c r="D263" s="7"/>
    </row>
    <row r="264" spans="2:4" ht="12.75" customHeight="1" x14ac:dyDescent="0.35">
      <c r="B264" s="7"/>
      <c r="C264" s="2"/>
      <c r="D264" s="7"/>
    </row>
    <row r="265" spans="2:4" ht="12.75" customHeight="1" x14ac:dyDescent="0.35">
      <c r="B265" s="7"/>
      <c r="C265" s="2"/>
      <c r="D265" s="7"/>
    </row>
    <row r="266" spans="2:4" ht="12.75" customHeight="1" x14ac:dyDescent="0.35">
      <c r="B266" s="7"/>
      <c r="C266" s="2"/>
      <c r="D266" s="7"/>
    </row>
    <row r="267" spans="2:4" ht="12.75" customHeight="1" x14ac:dyDescent="0.35">
      <c r="B267" s="7"/>
      <c r="C267" s="2"/>
      <c r="D267" s="7"/>
    </row>
    <row r="268" spans="2:4" ht="12.75" customHeight="1" x14ac:dyDescent="0.35">
      <c r="B268" s="7"/>
      <c r="C268" s="2"/>
      <c r="D268" s="7"/>
    </row>
    <row r="269" spans="2:4" ht="12.75" customHeight="1" x14ac:dyDescent="0.35">
      <c r="B269" s="7"/>
      <c r="C269" s="2"/>
      <c r="D269" s="7"/>
    </row>
    <row r="270" spans="2:4" ht="12.75" customHeight="1" x14ac:dyDescent="0.35">
      <c r="B270" s="7"/>
      <c r="C270" s="2"/>
      <c r="D270" s="7"/>
    </row>
    <row r="271" spans="2:4" ht="12.75" customHeight="1" x14ac:dyDescent="0.35">
      <c r="B271" s="7"/>
      <c r="C271" s="2"/>
      <c r="D271" s="7"/>
    </row>
    <row r="272" spans="2:4" ht="12.75" customHeight="1" x14ac:dyDescent="0.35">
      <c r="B272" s="7"/>
      <c r="C272" s="2"/>
      <c r="D272" s="7"/>
    </row>
    <row r="273" spans="2:4" ht="12.75" customHeight="1" x14ac:dyDescent="0.35">
      <c r="B273" s="7"/>
      <c r="C273" s="2"/>
      <c r="D273" s="7"/>
    </row>
    <row r="274" spans="2:4" ht="12.75" customHeight="1" x14ac:dyDescent="0.35">
      <c r="B274" s="7"/>
      <c r="C274" s="2"/>
      <c r="D274" s="7"/>
    </row>
    <row r="275" spans="2:4" ht="12.75" customHeight="1" x14ac:dyDescent="0.35">
      <c r="B275" s="7"/>
      <c r="C275" s="2"/>
      <c r="D275" s="7"/>
    </row>
    <row r="276" spans="2:4" ht="12.75" customHeight="1" x14ac:dyDescent="0.35">
      <c r="B276" s="7"/>
      <c r="C276" s="2"/>
      <c r="D276" s="7"/>
    </row>
    <row r="277" spans="2:4" ht="12.75" customHeight="1" x14ac:dyDescent="0.35">
      <c r="B277" s="7"/>
      <c r="C277" s="2"/>
      <c r="D277" s="7"/>
    </row>
    <row r="278" spans="2:4" ht="12.75" customHeight="1" x14ac:dyDescent="0.35">
      <c r="B278" s="7"/>
      <c r="C278" s="2"/>
      <c r="D278" s="7"/>
    </row>
    <row r="279" spans="2:4" ht="12.75" customHeight="1" x14ac:dyDescent="0.35">
      <c r="B279" s="7"/>
      <c r="C279" s="2"/>
      <c r="D279" s="7"/>
    </row>
    <row r="280" spans="2:4" ht="12.75" customHeight="1" x14ac:dyDescent="0.35">
      <c r="B280" s="7"/>
      <c r="C280" s="2"/>
      <c r="D280" s="7"/>
    </row>
    <row r="281" spans="2:4" ht="12.75" customHeight="1" x14ac:dyDescent="0.35">
      <c r="B281" s="7"/>
      <c r="C281" s="2"/>
      <c r="D281" s="7"/>
    </row>
    <row r="282" spans="2:4" ht="12.75" customHeight="1" x14ac:dyDescent="0.35">
      <c r="B282" s="7"/>
      <c r="C282" s="2"/>
      <c r="D282" s="7"/>
    </row>
    <row r="283" spans="2:4" ht="12.75" customHeight="1" x14ac:dyDescent="0.35">
      <c r="B283" s="7"/>
      <c r="C283" s="2"/>
      <c r="D283" s="7"/>
    </row>
    <row r="284" spans="2:4" ht="12.75" customHeight="1" x14ac:dyDescent="0.35">
      <c r="B284" s="7"/>
      <c r="C284" s="2"/>
      <c r="D284" s="7"/>
    </row>
    <row r="285" spans="2:4" ht="12.75" customHeight="1" x14ac:dyDescent="0.35">
      <c r="B285" s="7"/>
      <c r="C285" s="2"/>
      <c r="D285" s="7"/>
    </row>
    <row r="286" spans="2:4" ht="12.75" customHeight="1" x14ac:dyDescent="0.35">
      <c r="B286" s="7"/>
      <c r="C286" s="2"/>
      <c r="D286" s="7"/>
    </row>
    <row r="287" spans="2:4" ht="12.75" customHeight="1" x14ac:dyDescent="0.35">
      <c r="B287" s="7"/>
      <c r="C287" s="2"/>
      <c r="D287" s="7"/>
    </row>
    <row r="288" spans="2:4" ht="12.75" customHeight="1" x14ac:dyDescent="0.35">
      <c r="B288" s="7"/>
      <c r="C288" s="2"/>
      <c r="D288" s="7"/>
    </row>
    <row r="289" spans="2:4" ht="12.75" customHeight="1" x14ac:dyDescent="0.35">
      <c r="B289" s="7"/>
      <c r="C289" s="2"/>
      <c r="D289" s="7"/>
    </row>
    <row r="290" spans="2:4" ht="12.75" customHeight="1" x14ac:dyDescent="0.35">
      <c r="B290" s="7"/>
      <c r="C290" s="2"/>
      <c r="D290" s="7"/>
    </row>
    <row r="291" spans="2:4" ht="12.75" customHeight="1" x14ac:dyDescent="0.35">
      <c r="B291" s="7"/>
      <c r="C291" s="2"/>
      <c r="D291" s="7"/>
    </row>
    <row r="292" spans="2:4" ht="12.75" customHeight="1" x14ac:dyDescent="0.35">
      <c r="B292" s="7"/>
      <c r="C292" s="2"/>
      <c r="D292" s="7"/>
    </row>
    <row r="293" spans="2:4" ht="12.75" customHeight="1" x14ac:dyDescent="0.35">
      <c r="B293" s="7"/>
      <c r="C293" s="2"/>
      <c r="D293" s="7"/>
    </row>
    <row r="294" spans="2:4" ht="12.75" customHeight="1" x14ac:dyDescent="0.35">
      <c r="B294" s="7"/>
      <c r="C294" s="2"/>
      <c r="D294" s="7"/>
    </row>
    <row r="295" spans="2:4" ht="12.75" customHeight="1" x14ac:dyDescent="0.35">
      <c r="B295" s="7"/>
      <c r="C295" s="2"/>
      <c r="D295" s="7"/>
    </row>
    <row r="296" spans="2:4" ht="12.75" customHeight="1" x14ac:dyDescent="0.35">
      <c r="B296" s="7"/>
      <c r="C296" s="2"/>
      <c r="D296" s="7"/>
    </row>
    <row r="297" spans="2:4" ht="12.75" customHeight="1" x14ac:dyDescent="0.35">
      <c r="B297" s="7"/>
      <c r="C297" s="2"/>
      <c r="D297" s="7"/>
    </row>
    <row r="298" spans="2:4" ht="12.75" customHeight="1" x14ac:dyDescent="0.35">
      <c r="B298" s="7"/>
      <c r="C298" s="2"/>
      <c r="D298" s="7"/>
    </row>
    <row r="299" spans="2:4" ht="12.75" customHeight="1" x14ac:dyDescent="0.35">
      <c r="B299" s="7"/>
      <c r="C299" s="2"/>
      <c r="D299" s="7"/>
    </row>
    <row r="300" spans="2:4" ht="12.75" customHeight="1" x14ac:dyDescent="0.35">
      <c r="B300" s="7"/>
      <c r="C300" s="2"/>
      <c r="D300" s="7"/>
    </row>
    <row r="301" spans="2:4" ht="12.75" customHeight="1" x14ac:dyDescent="0.35">
      <c r="B301" s="7"/>
      <c r="C301" s="2"/>
      <c r="D301" s="7"/>
    </row>
    <row r="302" spans="2:4" ht="12.75" customHeight="1" x14ac:dyDescent="0.35">
      <c r="B302" s="7"/>
      <c r="C302" s="2"/>
      <c r="D302" s="7"/>
    </row>
    <row r="303" spans="2:4" ht="12.75" customHeight="1" x14ac:dyDescent="0.35">
      <c r="B303" s="7"/>
      <c r="C303" s="2"/>
      <c r="D303" s="7"/>
    </row>
    <row r="304" spans="2:4" ht="12.75" customHeight="1" x14ac:dyDescent="0.35">
      <c r="B304" s="7"/>
      <c r="C304" s="2"/>
      <c r="D304" s="7"/>
    </row>
    <row r="305" spans="2:4" ht="12.75" customHeight="1" x14ac:dyDescent="0.35">
      <c r="B305" s="7"/>
      <c r="C305" s="2"/>
      <c r="D305" s="7"/>
    </row>
    <row r="306" spans="2:4" ht="12.75" customHeight="1" x14ac:dyDescent="0.35">
      <c r="B306" s="7"/>
      <c r="C306" s="2"/>
      <c r="D306" s="7"/>
    </row>
    <row r="307" spans="2:4" ht="12.75" customHeight="1" x14ac:dyDescent="0.35">
      <c r="B307" s="7"/>
      <c r="C307" s="2"/>
      <c r="D307" s="7"/>
    </row>
    <row r="308" spans="2:4" ht="12.75" customHeight="1" x14ac:dyDescent="0.35">
      <c r="B308" s="7"/>
      <c r="C308" s="2"/>
      <c r="D308" s="7"/>
    </row>
    <row r="309" spans="2:4" ht="12.75" customHeight="1" x14ac:dyDescent="0.35">
      <c r="B309" s="7"/>
      <c r="C309" s="2"/>
      <c r="D309" s="7"/>
    </row>
    <row r="310" spans="2:4" ht="12.75" customHeight="1" x14ac:dyDescent="0.35">
      <c r="B310" s="7"/>
      <c r="C310" s="2"/>
      <c r="D310" s="7"/>
    </row>
    <row r="311" spans="2:4" ht="12.75" customHeight="1" x14ac:dyDescent="0.35">
      <c r="B311" s="7"/>
      <c r="C311" s="2"/>
      <c r="D311" s="7"/>
    </row>
    <row r="312" spans="2:4" ht="12.75" customHeight="1" x14ac:dyDescent="0.35">
      <c r="B312" s="7"/>
      <c r="C312" s="2"/>
      <c r="D312" s="7"/>
    </row>
    <row r="313" spans="2:4" ht="12.75" customHeight="1" x14ac:dyDescent="0.35">
      <c r="B313" s="7"/>
      <c r="C313" s="2"/>
      <c r="D313" s="7"/>
    </row>
    <row r="314" spans="2:4" ht="12.75" customHeight="1" x14ac:dyDescent="0.35">
      <c r="B314" s="7"/>
      <c r="C314" s="2"/>
      <c r="D314" s="7"/>
    </row>
    <row r="315" spans="2:4" ht="12.75" customHeight="1" x14ac:dyDescent="0.35">
      <c r="B315" s="7"/>
      <c r="C315" s="2"/>
      <c r="D315" s="7"/>
    </row>
    <row r="316" spans="2:4" ht="12.75" customHeight="1" x14ac:dyDescent="0.35">
      <c r="B316" s="7"/>
      <c r="C316" s="2"/>
      <c r="D316" s="7"/>
    </row>
    <row r="317" spans="2:4" ht="12.75" customHeight="1" x14ac:dyDescent="0.35">
      <c r="B317" s="7"/>
      <c r="C317" s="2"/>
      <c r="D317" s="7"/>
    </row>
    <row r="318" spans="2:4" ht="12.75" customHeight="1" x14ac:dyDescent="0.35">
      <c r="B318" s="7"/>
      <c r="C318" s="2"/>
      <c r="D318" s="7"/>
    </row>
    <row r="319" spans="2:4" ht="12.75" customHeight="1" x14ac:dyDescent="0.35">
      <c r="B319" s="7"/>
      <c r="C319" s="2"/>
      <c r="D319" s="7"/>
    </row>
    <row r="320" spans="2:4" ht="12.75" customHeight="1" x14ac:dyDescent="0.35">
      <c r="B320" s="7"/>
      <c r="C320" s="2"/>
      <c r="D320" s="7"/>
    </row>
    <row r="321" spans="2:4" ht="12.75" customHeight="1" x14ac:dyDescent="0.35">
      <c r="B321" s="7"/>
      <c r="C321" s="2"/>
      <c r="D321" s="7"/>
    </row>
    <row r="322" spans="2:4" ht="12.75" customHeight="1" x14ac:dyDescent="0.35">
      <c r="B322" s="7"/>
      <c r="C322" s="2"/>
      <c r="D322" s="7"/>
    </row>
    <row r="323" spans="2:4" ht="12.75" customHeight="1" x14ac:dyDescent="0.35">
      <c r="B323" s="7"/>
      <c r="C323" s="2"/>
      <c r="D323" s="7"/>
    </row>
    <row r="324" spans="2:4" ht="12.75" customHeight="1" x14ac:dyDescent="0.35">
      <c r="B324" s="7"/>
      <c r="C324" s="2"/>
      <c r="D324" s="7"/>
    </row>
    <row r="325" spans="2:4" ht="12.75" customHeight="1" x14ac:dyDescent="0.35">
      <c r="B325" s="7"/>
      <c r="C325" s="2"/>
      <c r="D325" s="7"/>
    </row>
    <row r="326" spans="2:4" ht="12.75" customHeight="1" x14ac:dyDescent="0.35">
      <c r="B326" s="7"/>
      <c r="C326" s="2"/>
      <c r="D326" s="7"/>
    </row>
    <row r="327" spans="2:4" ht="12.75" customHeight="1" x14ac:dyDescent="0.35">
      <c r="B327" s="7"/>
      <c r="C327" s="2"/>
      <c r="D327" s="7"/>
    </row>
    <row r="328" spans="2:4" ht="12.75" customHeight="1" x14ac:dyDescent="0.35">
      <c r="B328" s="7"/>
      <c r="C328" s="2"/>
      <c r="D328" s="7"/>
    </row>
    <row r="329" spans="2:4" ht="12.75" customHeight="1" x14ac:dyDescent="0.35">
      <c r="B329" s="7"/>
      <c r="C329" s="2"/>
      <c r="D329" s="7"/>
    </row>
    <row r="330" spans="2:4" ht="12.75" customHeight="1" x14ac:dyDescent="0.35">
      <c r="B330" s="7"/>
      <c r="C330" s="2"/>
      <c r="D330" s="7"/>
    </row>
    <row r="331" spans="2:4" ht="12.75" customHeight="1" x14ac:dyDescent="0.35">
      <c r="B331" s="7"/>
      <c r="C331" s="2"/>
      <c r="D331" s="7"/>
    </row>
    <row r="332" spans="2:4" ht="12.75" customHeight="1" x14ac:dyDescent="0.35">
      <c r="B332" s="7"/>
      <c r="C332" s="2"/>
      <c r="D332" s="7"/>
    </row>
    <row r="333" spans="2:4" ht="12.75" customHeight="1" x14ac:dyDescent="0.35">
      <c r="B333" s="7"/>
      <c r="C333" s="2"/>
      <c r="D333" s="7"/>
    </row>
    <row r="334" spans="2:4" ht="12.75" customHeight="1" x14ac:dyDescent="0.35">
      <c r="B334" s="7"/>
      <c r="C334" s="2"/>
      <c r="D334" s="7"/>
    </row>
    <row r="335" spans="2:4" ht="12.75" customHeight="1" x14ac:dyDescent="0.35">
      <c r="B335" s="7"/>
      <c r="C335" s="2"/>
      <c r="D335" s="7"/>
    </row>
    <row r="336" spans="2:4" ht="12.75" customHeight="1" x14ac:dyDescent="0.35">
      <c r="B336" s="7"/>
      <c r="C336" s="2"/>
      <c r="D336" s="7"/>
    </row>
    <row r="337" spans="2:4" ht="12.75" customHeight="1" x14ac:dyDescent="0.35">
      <c r="B337" s="7"/>
      <c r="C337" s="2"/>
      <c r="D337" s="7"/>
    </row>
    <row r="338" spans="2:4" ht="12.75" customHeight="1" x14ac:dyDescent="0.35">
      <c r="B338" s="7"/>
      <c r="C338" s="2"/>
      <c r="D338" s="7"/>
    </row>
    <row r="339" spans="2:4" ht="12.75" customHeight="1" x14ac:dyDescent="0.35">
      <c r="B339" s="7"/>
      <c r="C339" s="2"/>
      <c r="D339" s="7"/>
    </row>
    <row r="340" spans="2:4" ht="12.75" customHeight="1" x14ac:dyDescent="0.35">
      <c r="B340" s="7"/>
      <c r="C340" s="2"/>
      <c r="D340" s="7"/>
    </row>
    <row r="341" spans="2:4" ht="12.75" customHeight="1" x14ac:dyDescent="0.35">
      <c r="B341" s="7"/>
      <c r="C341" s="2"/>
      <c r="D341" s="7"/>
    </row>
    <row r="342" spans="2:4" ht="12.75" customHeight="1" x14ac:dyDescent="0.35">
      <c r="B342" s="7"/>
      <c r="C342" s="2"/>
      <c r="D342" s="7"/>
    </row>
    <row r="343" spans="2:4" ht="12.75" customHeight="1" x14ac:dyDescent="0.35">
      <c r="B343" s="7"/>
      <c r="C343" s="2"/>
      <c r="D343" s="7"/>
    </row>
    <row r="344" spans="2:4" ht="12.75" customHeight="1" x14ac:dyDescent="0.35">
      <c r="B344" s="7"/>
      <c r="C344" s="2"/>
      <c r="D344" s="7"/>
    </row>
    <row r="345" spans="2:4" ht="12.75" customHeight="1" x14ac:dyDescent="0.35">
      <c r="B345" s="7"/>
      <c r="C345" s="2"/>
      <c r="D345" s="7"/>
    </row>
    <row r="346" spans="2:4" ht="12.75" customHeight="1" x14ac:dyDescent="0.35">
      <c r="B346" s="7"/>
      <c r="C346" s="2"/>
      <c r="D346" s="7"/>
    </row>
    <row r="347" spans="2:4" ht="12.75" customHeight="1" x14ac:dyDescent="0.35">
      <c r="B347" s="7"/>
      <c r="C347" s="2"/>
      <c r="D347" s="7"/>
    </row>
    <row r="348" spans="2:4" ht="12.75" customHeight="1" x14ac:dyDescent="0.35">
      <c r="B348" s="7"/>
      <c r="C348" s="2"/>
      <c r="D348" s="7"/>
    </row>
    <row r="349" spans="2:4" ht="12.75" customHeight="1" x14ac:dyDescent="0.35">
      <c r="B349" s="7"/>
      <c r="C349" s="2"/>
      <c r="D349" s="7"/>
    </row>
    <row r="350" spans="2:4" ht="12.75" customHeight="1" x14ac:dyDescent="0.35">
      <c r="B350" s="7"/>
      <c r="C350" s="2"/>
      <c r="D350" s="7"/>
    </row>
    <row r="351" spans="2:4" ht="12.75" customHeight="1" x14ac:dyDescent="0.35">
      <c r="B351" s="7"/>
      <c r="C351" s="2"/>
      <c r="D351" s="7"/>
    </row>
    <row r="352" spans="2:4" ht="12.75" customHeight="1" x14ac:dyDescent="0.35">
      <c r="B352" s="7"/>
      <c r="C352" s="2"/>
      <c r="D352" s="7"/>
    </row>
    <row r="353" spans="2:4" ht="12.75" customHeight="1" x14ac:dyDescent="0.35">
      <c r="B353" s="7"/>
      <c r="C353" s="2"/>
      <c r="D353" s="7"/>
    </row>
    <row r="354" spans="2:4" ht="12.75" customHeight="1" x14ac:dyDescent="0.35">
      <c r="B354" s="7"/>
      <c r="C354" s="2"/>
      <c r="D354" s="7"/>
    </row>
    <row r="355" spans="2:4" ht="12.75" customHeight="1" x14ac:dyDescent="0.35">
      <c r="B355" s="7"/>
      <c r="C355" s="2"/>
      <c r="D355" s="7"/>
    </row>
    <row r="356" spans="2:4" ht="12.75" customHeight="1" x14ac:dyDescent="0.35">
      <c r="B356" s="7"/>
      <c r="C356" s="2"/>
      <c r="D356" s="7"/>
    </row>
    <row r="357" spans="2:4" ht="12.75" customHeight="1" x14ac:dyDescent="0.35">
      <c r="B357" s="7"/>
      <c r="C357" s="2"/>
      <c r="D357" s="7"/>
    </row>
    <row r="358" spans="2:4" ht="12.75" customHeight="1" x14ac:dyDescent="0.35">
      <c r="B358" s="7"/>
      <c r="C358" s="2"/>
      <c r="D358" s="7"/>
    </row>
    <row r="359" spans="2:4" ht="12.75" customHeight="1" x14ac:dyDescent="0.35">
      <c r="B359" s="7"/>
      <c r="C359" s="2"/>
      <c r="D359" s="7"/>
    </row>
    <row r="360" spans="2:4" ht="12.75" customHeight="1" x14ac:dyDescent="0.35">
      <c r="B360" s="7"/>
      <c r="C360" s="2"/>
      <c r="D360" s="7"/>
    </row>
    <row r="361" spans="2:4" ht="12.75" customHeight="1" x14ac:dyDescent="0.35">
      <c r="B361" s="7"/>
      <c r="C361" s="2"/>
      <c r="D361" s="7"/>
    </row>
    <row r="362" spans="2:4" ht="12.75" customHeight="1" x14ac:dyDescent="0.35">
      <c r="B362" s="7"/>
      <c r="C362" s="2"/>
      <c r="D362" s="7"/>
    </row>
    <row r="363" spans="2:4" ht="12.75" customHeight="1" x14ac:dyDescent="0.35">
      <c r="B363" s="7"/>
      <c r="C363" s="2"/>
      <c r="D363" s="7"/>
    </row>
    <row r="364" spans="2:4" ht="12.75" customHeight="1" x14ac:dyDescent="0.35">
      <c r="B364" s="7"/>
      <c r="C364" s="2"/>
      <c r="D364" s="7"/>
    </row>
    <row r="365" spans="2:4" ht="12.75" customHeight="1" x14ac:dyDescent="0.35">
      <c r="B365" s="7"/>
      <c r="C365" s="2"/>
      <c r="D365" s="7"/>
    </row>
    <row r="366" spans="2:4" ht="12.75" customHeight="1" x14ac:dyDescent="0.35">
      <c r="B366" s="7"/>
      <c r="C366" s="2"/>
      <c r="D366" s="7"/>
    </row>
    <row r="367" spans="2:4" ht="12.75" customHeight="1" x14ac:dyDescent="0.35">
      <c r="B367" s="7"/>
      <c r="C367" s="2"/>
      <c r="D367" s="7"/>
    </row>
    <row r="368" spans="2:4" ht="12.75" customHeight="1" x14ac:dyDescent="0.35">
      <c r="B368" s="7"/>
      <c r="C368" s="2"/>
      <c r="D368" s="7"/>
    </row>
    <row r="369" spans="2:4" ht="12.75" customHeight="1" x14ac:dyDescent="0.35">
      <c r="B369" s="7"/>
      <c r="C369" s="2"/>
      <c r="D369" s="7"/>
    </row>
    <row r="370" spans="2:4" ht="12.75" customHeight="1" x14ac:dyDescent="0.35">
      <c r="B370" s="7"/>
      <c r="C370" s="2"/>
      <c r="D370" s="7"/>
    </row>
    <row r="371" spans="2:4" ht="12.75" customHeight="1" x14ac:dyDescent="0.35">
      <c r="B371" s="7"/>
      <c r="C371" s="2"/>
      <c r="D371" s="7"/>
    </row>
    <row r="372" spans="2:4" ht="12.75" customHeight="1" x14ac:dyDescent="0.35">
      <c r="B372" s="7"/>
      <c r="C372" s="2"/>
      <c r="D372" s="7"/>
    </row>
    <row r="373" spans="2:4" ht="12.75" customHeight="1" x14ac:dyDescent="0.35">
      <c r="B373" s="7"/>
      <c r="C373" s="2"/>
      <c r="D373" s="7"/>
    </row>
    <row r="374" spans="2:4" ht="12.75" customHeight="1" x14ac:dyDescent="0.35">
      <c r="B374" s="7"/>
      <c r="C374" s="2"/>
      <c r="D374" s="7"/>
    </row>
    <row r="375" spans="2:4" ht="12.75" customHeight="1" x14ac:dyDescent="0.35">
      <c r="B375" s="7"/>
      <c r="C375" s="2"/>
      <c r="D375" s="7"/>
    </row>
    <row r="376" spans="2:4" ht="12.75" customHeight="1" x14ac:dyDescent="0.35">
      <c r="B376" s="7"/>
      <c r="C376" s="2"/>
      <c r="D376" s="7"/>
    </row>
    <row r="377" spans="2:4" ht="12.75" customHeight="1" x14ac:dyDescent="0.35">
      <c r="B377" s="7"/>
      <c r="C377" s="2"/>
      <c r="D377" s="7"/>
    </row>
    <row r="378" spans="2:4" ht="12.75" customHeight="1" x14ac:dyDescent="0.35">
      <c r="B378" s="7"/>
      <c r="C378" s="2"/>
      <c r="D378" s="7"/>
    </row>
    <row r="379" spans="2:4" ht="12.75" customHeight="1" x14ac:dyDescent="0.35">
      <c r="B379" s="7"/>
      <c r="C379" s="2"/>
      <c r="D379" s="7"/>
    </row>
    <row r="380" spans="2:4" ht="12.75" customHeight="1" x14ac:dyDescent="0.35">
      <c r="B380" s="7"/>
      <c r="C380" s="2"/>
      <c r="D380" s="7"/>
    </row>
    <row r="381" spans="2:4" ht="12.75" customHeight="1" x14ac:dyDescent="0.35">
      <c r="B381" s="7"/>
      <c r="C381" s="2"/>
      <c r="D381" s="7"/>
    </row>
    <row r="382" spans="2:4" ht="12.75" customHeight="1" x14ac:dyDescent="0.35">
      <c r="B382" s="7"/>
      <c r="C382" s="2"/>
      <c r="D382" s="7"/>
    </row>
    <row r="383" spans="2:4" ht="12.75" customHeight="1" x14ac:dyDescent="0.35">
      <c r="B383" s="7"/>
      <c r="C383" s="2"/>
      <c r="D383" s="7"/>
    </row>
    <row r="384" spans="2:4" ht="12.75" customHeight="1" x14ac:dyDescent="0.35">
      <c r="B384" s="7"/>
      <c r="C384" s="2"/>
      <c r="D384" s="7"/>
    </row>
    <row r="385" spans="2:4" ht="12.75" customHeight="1" x14ac:dyDescent="0.35">
      <c r="B385" s="7"/>
      <c r="C385" s="2"/>
      <c r="D385" s="7"/>
    </row>
    <row r="386" spans="2:4" ht="12.75" customHeight="1" x14ac:dyDescent="0.35">
      <c r="B386" s="7"/>
      <c r="C386" s="2"/>
      <c r="D386" s="7"/>
    </row>
    <row r="387" spans="2:4" ht="12.75" customHeight="1" x14ac:dyDescent="0.35">
      <c r="B387" s="7"/>
      <c r="C387" s="2"/>
      <c r="D387" s="7"/>
    </row>
    <row r="388" spans="2:4" ht="12.75" customHeight="1" x14ac:dyDescent="0.35">
      <c r="B388" s="7"/>
      <c r="C388" s="2"/>
      <c r="D388" s="7"/>
    </row>
    <row r="389" spans="2:4" ht="12.75" customHeight="1" x14ac:dyDescent="0.35">
      <c r="B389" s="7"/>
      <c r="C389" s="2"/>
      <c r="D389" s="7"/>
    </row>
    <row r="390" spans="2:4" ht="12.75" customHeight="1" x14ac:dyDescent="0.35">
      <c r="B390" s="7"/>
      <c r="C390" s="2"/>
      <c r="D390" s="7"/>
    </row>
    <row r="391" spans="2:4" ht="12.75" customHeight="1" x14ac:dyDescent="0.35">
      <c r="B391" s="7"/>
      <c r="C391" s="2"/>
      <c r="D391" s="7"/>
    </row>
    <row r="392" spans="2:4" ht="12.75" customHeight="1" x14ac:dyDescent="0.35">
      <c r="B392" s="7"/>
      <c r="C392" s="2"/>
      <c r="D392" s="7"/>
    </row>
    <row r="393" spans="2:4" ht="12.75" customHeight="1" x14ac:dyDescent="0.35">
      <c r="B393" s="7"/>
      <c r="C393" s="2"/>
      <c r="D393" s="7"/>
    </row>
    <row r="394" spans="2:4" ht="12.75" customHeight="1" x14ac:dyDescent="0.35">
      <c r="B394" s="7"/>
      <c r="C394" s="2"/>
      <c r="D394" s="7"/>
    </row>
    <row r="395" spans="2:4" ht="12.75" customHeight="1" x14ac:dyDescent="0.35">
      <c r="B395" s="7"/>
      <c r="C395" s="2"/>
      <c r="D395" s="7"/>
    </row>
    <row r="396" spans="2:4" ht="12.75" customHeight="1" x14ac:dyDescent="0.35">
      <c r="B396" s="7"/>
      <c r="C396" s="2"/>
      <c r="D396" s="7"/>
    </row>
    <row r="397" spans="2:4" ht="12.75" customHeight="1" x14ac:dyDescent="0.35">
      <c r="B397" s="7"/>
      <c r="C397" s="2"/>
      <c r="D397" s="7"/>
    </row>
    <row r="398" spans="2:4" ht="12.75" customHeight="1" x14ac:dyDescent="0.35">
      <c r="B398" s="7"/>
      <c r="C398" s="2"/>
      <c r="D398" s="7"/>
    </row>
    <row r="399" spans="2:4" ht="12.75" customHeight="1" x14ac:dyDescent="0.35">
      <c r="B399" s="7"/>
      <c r="C399" s="2"/>
      <c r="D399" s="7"/>
    </row>
    <row r="400" spans="2:4" ht="12.75" customHeight="1" x14ac:dyDescent="0.35">
      <c r="B400" s="7"/>
      <c r="C400" s="2"/>
      <c r="D400" s="7"/>
    </row>
    <row r="401" spans="2:4" ht="12.75" customHeight="1" x14ac:dyDescent="0.35">
      <c r="B401" s="7"/>
      <c r="C401" s="2"/>
      <c r="D401" s="7"/>
    </row>
    <row r="402" spans="2:4" ht="12.75" customHeight="1" x14ac:dyDescent="0.35">
      <c r="B402" s="7"/>
      <c r="C402" s="2"/>
      <c r="D402" s="7"/>
    </row>
    <row r="403" spans="2:4" ht="12.75" customHeight="1" x14ac:dyDescent="0.35">
      <c r="B403" s="7"/>
      <c r="C403" s="2"/>
      <c r="D403" s="7"/>
    </row>
    <row r="404" spans="2:4" ht="12.75" customHeight="1" x14ac:dyDescent="0.35">
      <c r="B404" s="7"/>
      <c r="C404" s="2"/>
      <c r="D404" s="7"/>
    </row>
    <row r="405" spans="2:4" ht="12.75" customHeight="1" x14ac:dyDescent="0.35">
      <c r="B405" s="7"/>
      <c r="C405" s="2"/>
      <c r="D405" s="7"/>
    </row>
    <row r="406" spans="2:4" ht="12.75" customHeight="1" x14ac:dyDescent="0.35">
      <c r="B406" s="7"/>
      <c r="C406" s="2"/>
      <c r="D406" s="7"/>
    </row>
    <row r="407" spans="2:4" ht="12.75" customHeight="1" x14ac:dyDescent="0.35">
      <c r="B407" s="7"/>
      <c r="C407" s="2"/>
      <c r="D407" s="7"/>
    </row>
    <row r="408" spans="2:4" ht="12.75" customHeight="1" x14ac:dyDescent="0.35">
      <c r="B408" s="7"/>
      <c r="C408" s="2"/>
      <c r="D408" s="7"/>
    </row>
    <row r="409" spans="2:4" ht="12.75" customHeight="1" x14ac:dyDescent="0.35">
      <c r="B409" s="7"/>
      <c r="C409" s="2"/>
      <c r="D409" s="7"/>
    </row>
    <row r="410" spans="2:4" ht="12.75" customHeight="1" x14ac:dyDescent="0.35">
      <c r="B410" s="7"/>
      <c r="C410" s="2"/>
      <c r="D410" s="7"/>
    </row>
    <row r="411" spans="2:4" ht="12.75" customHeight="1" x14ac:dyDescent="0.35">
      <c r="B411" s="7"/>
      <c r="C411" s="2"/>
      <c r="D411" s="7"/>
    </row>
    <row r="412" spans="2:4" ht="12.75" customHeight="1" x14ac:dyDescent="0.35">
      <c r="B412" s="7"/>
      <c r="C412" s="2"/>
      <c r="D412" s="7"/>
    </row>
    <row r="413" spans="2:4" ht="12.75" customHeight="1" x14ac:dyDescent="0.35">
      <c r="B413" s="7"/>
      <c r="C413" s="2"/>
      <c r="D413" s="7"/>
    </row>
    <row r="414" spans="2:4" ht="12.75" customHeight="1" x14ac:dyDescent="0.35">
      <c r="B414" s="7"/>
      <c r="C414" s="2"/>
      <c r="D414" s="7"/>
    </row>
    <row r="415" spans="2:4" ht="12.75" customHeight="1" x14ac:dyDescent="0.35">
      <c r="B415" s="7"/>
      <c r="C415" s="2"/>
      <c r="D415" s="7"/>
    </row>
    <row r="416" spans="2:4" ht="12.75" customHeight="1" x14ac:dyDescent="0.35">
      <c r="B416" s="7"/>
      <c r="C416" s="2"/>
      <c r="D416" s="7"/>
    </row>
    <row r="417" spans="2:4" ht="12.75" customHeight="1" x14ac:dyDescent="0.35">
      <c r="B417" s="7"/>
      <c r="C417" s="2"/>
      <c r="D417" s="7"/>
    </row>
    <row r="418" spans="2:4" ht="12.75" customHeight="1" x14ac:dyDescent="0.35">
      <c r="B418" s="7"/>
      <c r="C418" s="2"/>
      <c r="D418" s="7"/>
    </row>
    <row r="419" spans="2:4" ht="12.75" customHeight="1" x14ac:dyDescent="0.35">
      <c r="B419" s="7"/>
      <c r="C419" s="2"/>
      <c r="D419" s="7"/>
    </row>
    <row r="420" spans="2:4" ht="12.75" customHeight="1" x14ac:dyDescent="0.35">
      <c r="B420" s="7"/>
      <c r="C420" s="2"/>
      <c r="D420" s="7"/>
    </row>
    <row r="421" spans="2:4" ht="12.75" customHeight="1" x14ac:dyDescent="0.35">
      <c r="B421" s="7"/>
      <c r="C421" s="2"/>
      <c r="D421" s="7"/>
    </row>
    <row r="422" spans="2:4" ht="12.75" customHeight="1" x14ac:dyDescent="0.35">
      <c r="B422" s="7"/>
      <c r="C422" s="2"/>
      <c r="D422" s="7"/>
    </row>
    <row r="423" spans="2:4" ht="12.75" customHeight="1" x14ac:dyDescent="0.35">
      <c r="B423" s="7"/>
      <c r="C423" s="2"/>
      <c r="D423" s="7"/>
    </row>
    <row r="424" spans="2:4" ht="12.75" customHeight="1" x14ac:dyDescent="0.35">
      <c r="B424" s="7"/>
      <c r="C424" s="2"/>
      <c r="D424" s="7"/>
    </row>
    <row r="425" spans="2:4" ht="12.75" customHeight="1" x14ac:dyDescent="0.35">
      <c r="B425" s="7"/>
      <c r="C425" s="2"/>
      <c r="D425" s="7"/>
    </row>
    <row r="426" spans="2:4" ht="12.75" customHeight="1" x14ac:dyDescent="0.35">
      <c r="B426" s="7"/>
      <c r="C426" s="2"/>
      <c r="D426" s="7"/>
    </row>
    <row r="427" spans="2:4" ht="12.75" customHeight="1" x14ac:dyDescent="0.35">
      <c r="B427" s="7"/>
      <c r="C427" s="2"/>
      <c r="D427" s="7"/>
    </row>
    <row r="428" spans="2:4" ht="12.75" customHeight="1" x14ac:dyDescent="0.35">
      <c r="B428" s="7"/>
      <c r="C428" s="2"/>
      <c r="D428" s="7"/>
    </row>
    <row r="429" spans="2:4" ht="12.75" customHeight="1" x14ac:dyDescent="0.35">
      <c r="B429" s="7"/>
      <c r="C429" s="2"/>
      <c r="D429" s="7"/>
    </row>
    <row r="430" spans="2:4" ht="12.75" customHeight="1" x14ac:dyDescent="0.35">
      <c r="B430" s="7"/>
      <c r="C430" s="2"/>
      <c r="D430" s="7"/>
    </row>
    <row r="431" spans="2:4" ht="12.75" customHeight="1" x14ac:dyDescent="0.35">
      <c r="B431" s="7"/>
      <c r="C431" s="2"/>
      <c r="D431" s="7"/>
    </row>
    <row r="432" spans="2:4" ht="12.75" customHeight="1" x14ac:dyDescent="0.35">
      <c r="B432" s="7"/>
      <c r="C432" s="2"/>
      <c r="D432" s="7"/>
    </row>
    <row r="433" spans="2:4" ht="12.75" customHeight="1" x14ac:dyDescent="0.35">
      <c r="B433" s="7"/>
      <c r="C433" s="2"/>
      <c r="D433" s="7"/>
    </row>
    <row r="434" spans="2:4" ht="12.75" customHeight="1" x14ac:dyDescent="0.35">
      <c r="B434" s="7"/>
      <c r="C434" s="2"/>
      <c r="D434" s="7"/>
    </row>
    <row r="435" spans="2:4" ht="12.75" customHeight="1" x14ac:dyDescent="0.35">
      <c r="B435" s="7"/>
      <c r="C435" s="2"/>
      <c r="D435" s="7"/>
    </row>
    <row r="436" spans="2:4" ht="12.75" customHeight="1" x14ac:dyDescent="0.35">
      <c r="B436" s="7"/>
      <c r="C436" s="2"/>
      <c r="D436" s="7"/>
    </row>
    <row r="437" spans="2:4" ht="12.75" customHeight="1" x14ac:dyDescent="0.35">
      <c r="B437" s="7"/>
      <c r="C437" s="2"/>
      <c r="D437" s="7"/>
    </row>
    <row r="438" spans="2:4" ht="12.75" customHeight="1" x14ac:dyDescent="0.35">
      <c r="B438" s="7"/>
      <c r="C438" s="2"/>
      <c r="D438" s="7"/>
    </row>
    <row r="439" spans="2:4" ht="12.75" customHeight="1" x14ac:dyDescent="0.35">
      <c r="B439" s="7"/>
      <c r="C439" s="2"/>
      <c r="D439" s="7"/>
    </row>
    <row r="440" spans="2:4" ht="12.75" customHeight="1" x14ac:dyDescent="0.35">
      <c r="B440" s="7"/>
      <c r="C440" s="2"/>
      <c r="D440" s="7"/>
    </row>
    <row r="441" spans="2:4" ht="12.75" customHeight="1" x14ac:dyDescent="0.35">
      <c r="B441" s="7"/>
      <c r="C441" s="2"/>
      <c r="D441" s="7"/>
    </row>
    <row r="442" spans="2:4" ht="12.75" customHeight="1" x14ac:dyDescent="0.35">
      <c r="B442" s="7"/>
      <c r="C442" s="2"/>
      <c r="D442" s="7"/>
    </row>
    <row r="443" spans="2:4" ht="12.75" customHeight="1" x14ac:dyDescent="0.35">
      <c r="B443" s="7"/>
      <c r="C443" s="2"/>
      <c r="D443" s="7"/>
    </row>
    <row r="444" spans="2:4" ht="12.75" customHeight="1" x14ac:dyDescent="0.35">
      <c r="B444" s="7"/>
      <c r="C444" s="2"/>
      <c r="D444" s="7"/>
    </row>
    <row r="445" spans="2:4" ht="12.75" customHeight="1" x14ac:dyDescent="0.35">
      <c r="B445" s="7"/>
      <c r="C445" s="2"/>
      <c r="D445" s="7"/>
    </row>
    <row r="446" spans="2:4" ht="12.75" customHeight="1" x14ac:dyDescent="0.35">
      <c r="B446" s="7"/>
      <c r="C446" s="2"/>
      <c r="D446" s="7"/>
    </row>
    <row r="447" spans="2:4" ht="12.75" customHeight="1" x14ac:dyDescent="0.35">
      <c r="B447" s="7"/>
      <c r="C447" s="2"/>
      <c r="D447" s="7"/>
    </row>
    <row r="448" spans="2:4" ht="12.75" customHeight="1" x14ac:dyDescent="0.35">
      <c r="B448" s="7"/>
      <c r="C448" s="2"/>
      <c r="D448" s="7"/>
    </row>
    <row r="449" spans="2:4" ht="12.75" customHeight="1" x14ac:dyDescent="0.35">
      <c r="B449" s="7"/>
      <c r="C449" s="2"/>
      <c r="D449" s="7"/>
    </row>
    <row r="450" spans="2:4" ht="12.75" customHeight="1" x14ac:dyDescent="0.35">
      <c r="B450" s="7"/>
      <c r="C450" s="2"/>
      <c r="D450" s="7"/>
    </row>
    <row r="451" spans="2:4" ht="12.75" customHeight="1" x14ac:dyDescent="0.35">
      <c r="B451" s="7"/>
      <c r="C451" s="2"/>
      <c r="D451" s="7"/>
    </row>
    <row r="452" spans="2:4" ht="12.75" customHeight="1" x14ac:dyDescent="0.35">
      <c r="B452" s="7"/>
      <c r="C452" s="2"/>
      <c r="D452" s="7"/>
    </row>
    <row r="453" spans="2:4" ht="12.75" customHeight="1" x14ac:dyDescent="0.35">
      <c r="B453" s="7"/>
      <c r="C453" s="2"/>
      <c r="D453" s="7"/>
    </row>
    <row r="454" spans="2:4" ht="12.75" customHeight="1" x14ac:dyDescent="0.35">
      <c r="B454" s="7"/>
      <c r="C454" s="2"/>
      <c r="D454" s="7"/>
    </row>
    <row r="455" spans="2:4" ht="12.75" customHeight="1" x14ac:dyDescent="0.35">
      <c r="B455" s="7"/>
      <c r="C455" s="2"/>
      <c r="D455" s="7"/>
    </row>
    <row r="456" spans="2:4" ht="12.75" customHeight="1" x14ac:dyDescent="0.35">
      <c r="B456" s="7"/>
      <c r="C456" s="2"/>
      <c r="D456" s="7"/>
    </row>
    <row r="457" spans="2:4" ht="12.75" customHeight="1" x14ac:dyDescent="0.35">
      <c r="B457" s="7"/>
      <c r="C457" s="2"/>
      <c r="D457" s="7"/>
    </row>
    <row r="458" spans="2:4" ht="12.75" customHeight="1" x14ac:dyDescent="0.35">
      <c r="B458" s="7"/>
      <c r="C458" s="2"/>
      <c r="D458" s="7"/>
    </row>
    <row r="459" spans="2:4" ht="12.75" customHeight="1" x14ac:dyDescent="0.35">
      <c r="B459" s="7"/>
      <c r="C459" s="2"/>
      <c r="D459" s="7"/>
    </row>
    <row r="460" spans="2:4" ht="12.75" customHeight="1" x14ac:dyDescent="0.35">
      <c r="B460" s="7"/>
      <c r="C460" s="2"/>
      <c r="D460" s="7"/>
    </row>
    <row r="461" spans="2:4" ht="12.75" customHeight="1" x14ac:dyDescent="0.35">
      <c r="B461" s="7"/>
      <c r="C461" s="2"/>
      <c r="D461" s="7"/>
    </row>
    <row r="462" spans="2:4" ht="12.75" customHeight="1" x14ac:dyDescent="0.35">
      <c r="B462" s="7"/>
      <c r="C462" s="2"/>
      <c r="D462" s="7"/>
    </row>
    <row r="463" spans="2:4" ht="12.75" customHeight="1" x14ac:dyDescent="0.35">
      <c r="B463" s="7"/>
      <c r="C463" s="2"/>
      <c r="D463" s="7"/>
    </row>
    <row r="464" spans="2:4" ht="12.75" customHeight="1" x14ac:dyDescent="0.35">
      <c r="B464" s="7"/>
      <c r="C464" s="2"/>
      <c r="D464" s="7"/>
    </row>
    <row r="465" spans="2:4" ht="12.75" customHeight="1" x14ac:dyDescent="0.35">
      <c r="B465" s="7"/>
      <c r="C465" s="2"/>
      <c r="D465" s="7"/>
    </row>
    <row r="466" spans="2:4" ht="12.75" customHeight="1" x14ac:dyDescent="0.35">
      <c r="B466" s="7"/>
      <c r="C466" s="2"/>
      <c r="D466" s="7"/>
    </row>
    <row r="467" spans="2:4" ht="12.75" customHeight="1" x14ac:dyDescent="0.35">
      <c r="B467" s="7"/>
      <c r="C467" s="2"/>
      <c r="D467" s="7"/>
    </row>
    <row r="468" spans="2:4" ht="12.75" customHeight="1" x14ac:dyDescent="0.35">
      <c r="B468" s="7"/>
      <c r="C468" s="2"/>
      <c r="D468" s="7"/>
    </row>
    <row r="469" spans="2:4" ht="12.75" customHeight="1" x14ac:dyDescent="0.35">
      <c r="B469" s="7"/>
      <c r="C469" s="2"/>
      <c r="D469" s="7"/>
    </row>
    <row r="470" spans="2:4" ht="12.75" customHeight="1" x14ac:dyDescent="0.35">
      <c r="B470" s="7"/>
      <c r="C470" s="2"/>
      <c r="D470" s="7"/>
    </row>
    <row r="471" spans="2:4" ht="12.75" customHeight="1" x14ac:dyDescent="0.35">
      <c r="B471" s="7"/>
      <c r="C471" s="2"/>
      <c r="D471" s="7"/>
    </row>
    <row r="472" spans="2:4" ht="12.75" customHeight="1" x14ac:dyDescent="0.35">
      <c r="B472" s="7"/>
      <c r="C472" s="2"/>
      <c r="D472" s="7"/>
    </row>
    <row r="473" spans="2:4" ht="12.75" customHeight="1" x14ac:dyDescent="0.35">
      <c r="B473" s="7"/>
      <c r="C473" s="2"/>
      <c r="D473" s="7"/>
    </row>
    <row r="474" spans="2:4" ht="12.75" customHeight="1" x14ac:dyDescent="0.35">
      <c r="B474" s="7"/>
      <c r="C474" s="2"/>
      <c r="D474" s="7"/>
    </row>
    <row r="475" spans="2:4" ht="12.75" customHeight="1" x14ac:dyDescent="0.35">
      <c r="B475" s="7"/>
      <c r="C475" s="2"/>
      <c r="D475" s="7"/>
    </row>
    <row r="476" spans="2:4" ht="12.75" customHeight="1" x14ac:dyDescent="0.35">
      <c r="B476" s="7"/>
      <c r="C476" s="2"/>
      <c r="D476" s="7"/>
    </row>
    <row r="477" spans="2:4" ht="12.75" customHeight="1" x14ac:dyDescent="0.35">
      <c r="B477" s="7"/>
      <c r="C477" s="2"/>
      <c r="D477" s="7"/>
    </row>
    <row r="478" spans="2:4" ht="12.75" customHeight="1" x14ac:dyDescent="0.35">
      <c r="B478" s="7"/>
      <c r="C478" s="2"/>
      <c r="D478" s="7"/>
    </row>
    <row r="479" spans="2:4" ht="12.75" customHeight="1" x14ac:dyDescent="0.35">
      <c r="B479" s="7"/>
      <c r="C479" s="2"/>
      <c r="D479" s="7"/>
    </row>
    <row r="480" spans="2:4" ht="12.75" customHeight="1" x14ac:dyDescent="0.35">
      <c r="B480" s="7"/>
      <c r="C480" s="2"/>
      <c r="D480" s="7"/>
    </row>
    <row r="481" spans="2:4" ht="12.75" customHeight="1" x14ac:dyDescent="0.35">
      <c r="B481" s="7"/>
      <c r="C481" s="2"/>
      <c r="D481" s="7"/>
    </row>
    <row r="482" spans="2:4" ht="12.75" customHeight="1" x14ac:dyDescent="0.35">
      <c r="B482" s="7"/>
      <c r="C482" s="2"/>
      <c r="D482" s="7"/>
    </row>
    <row r="483" spans="2:4" ht="12.75" customHeight="1" x14ac:dyDescent="0.35">
      <c r="B483" s="7"/>
      <c r="C483" s="2"/>
      <c r="D483" s="7"/>
    </row>
    <row r="484" spans="2:4" ht="12.75" customHeight="1" x14ac:dyDescent="0.35">
      <c r="B484" s="7"/>
      <c r="C484" s="2"/>
      <c r="D484" s="7"/>
    </row>
    <row r="485" spans="2:4" ht="12.75" customHeight="1" x14ac:dyDescent="0.35">
      <c r="B485" s="7"/>
      <c r="C485" s="2"/>
      <c r="D485" s="7"/>
    </row>
    <row r="486" spans="2:4" ht="12.75" customHeight="1" x14ac:dyDescent="0.35">
      <c r="B486" s="7"/>
      <c r="C486" s="2"/>
      <c r="D486" s="7"/>
    </row>
    <row r="487" spans="2:4" ht="12.75" customHeight="1" x14ac:dyDescent="0.35">
      <c r="B487" s="7"/>
      <c r="C487" s="2"/>
      <c r="D487" s="7"/>
    </row>
    <row r="488" spans="2:4" ht="12.75" customHeight="1" x14ac:dyDescent="0.35">
      <c r="B488" s="7"/>
      <c r="C488" s="2"/>
      <c r="D488" s="7"/>
    </row>
    <row r="489" spans="2:4" ht="12.75" customHeight="1" x14ac:dyDescent="0.35">
      <c r="B489" s="7"/>
      <c r="C489" s="2"/>
      <c r="D489" s="7"/>
    </row>
    <row r="490" spans="2:4" ht="12.75" customHeight="1" x14ac:dyDescent="0.35">
      <c r="B490" s="7"/>
      <c r="C490" s="2"/>
      <c r="D490" s="7"/>
    </row>
    <row r="491" spans="2:4" ht="12.75" customHeight="1" x14ac:dyDescent="0.35">
      <c r="B491" s="7"/>
      <c r="C491" s="2"/>
      <c r="D491" s="7"/>
    </row>
    <row r="492" spans="2:4" ht="12.75" customHeight="1" x14ac:dyDescent="0.35">
      <c r="B492" s="7"/>
      <c r="C492" s="2"/>
      <c r="D492" s="7"/>
    </row>
    <row r="493" spans="2:4" ht="12.75" customHeight="1" x14ac:dyDescent="0.35">
      <c r="B493" s="7"/>
      <c r="C493" s="2"/>
      <c r="D493" s="7"/>
    </row>
    <row r="494" spans="2:4" ht="12.75" customHeight="1" x14ac:dyDescent="0.35">
      <c r="B494" s="7"/>
      <c r="C494" s="2"/>
      <c r="D494" s="7"/>
    </row>
    <row r="495" spans="2:4" ht="12.75" customHeight="1" x14ac:dyDescent="0.35">
      <c r="B495" s="7"/>
      <c r="C495" s="2"/>
      <c r="D495" s="7"/>
    </row>
    <row r="496" spans="2:4" ht="12.75" customHeight="1" x14ac:dyDescent="0.35">
      <c r="B496" s="7"/>
      <c r="C496" s="2"/>
      <c r="D496" s="7"/>
    </row>
    <row r="497" spans="2:4" ht="12.75" customHeight="1" x14ac:dyDescent="0.35">
      <c r="B497" s="7"/>
      <c r="C497" s="2"/>
      <c r="D497" s="7"/>
    </row>
    <row r="498" spans="2:4" ht="12.75" customHeight="1" x14ac:dyDescent="0.35">
      <c r="B498" s="7"/>
      <c r="C498" s="2"/>
      <c r="D498" s="7"/>
    </row>
    <row r="499" spans="2:4" ht="12.75" customHeight="1" x14ac:dyDescent="0.35">
      <c r="B499" s="7"/>
      <c r="C499" s="2"/>
      <c r="D499" s="7"/>
    </row>
    <row r="500" spans="2:4" ht="12.75" customHeight="1" x14ac:dyDescent="0.35">
      <c r="B500" s="7"/>
      <c r="C500" s="2"/>
      <c r="D500" s="7"/>
    </row>
    <row r="501" spans="2:4" ht="12.75" customHeight="1" x14ac:dyDescent="0.35">
      <c r="B501" s="7"/>
      <c r="C501" s="2"/>
      <c r="D501" s="7"/>
    </row>
    <row r="502" spans="2:4" ht="12.75" customHeight="1" x14ac:dyDescent="0.35">
      <c r="B502" s="7"/>
      <c r="C502" s="2"/>
      <c r="D502" s="7"/>
    </row>
    <row r="503" spans="2:4" ht="12.75" customHeight="1" x14ac:dyDescent="0.35">
      <c r="B503" s="7"/>
      <c r="C503" s="2"/>
      <c r="D503" s="7"/>
    </row>
    <row r="504" spans="2:4" ht="12.75" customHeight="1" x14ac:dyDescent="0.35">
      <c r="B504" s="7"/>
      <c r="C504" s="2"/>
      <c r="D504" s="7"/>
    </row>
    <row r="505" spans="2:4" ht="12.75" customHeight="1" x14ac:dyDescent="0.35">
      <c r="B505" s="7"/>
      <c r="C505" s="2"/>
      <c r="D505" s="7"/>
    </row>
    <row r="506" spans="2:4" ht="12.75" customHeight="1" x14ac:dyDescent="0.35">
      <c r="B506" s="7"/>
      <c r="C506" s="2"/>
      <c r="D506" s="7"/>
    </row>
    <row r="507" spans="2:4" ht="12.75" customHeight="1" x14ac:dyDescent="0.35">
      <c r="B507" s="7"/>
      <c r="C507" s="2"/>
      <c r="D507" s="7"/>
    </row>
    <row r="508" spans="2:4" ht="12.75" customHeight="1" x14ac:dyDescent="0.35">
      <c r="B508" s="7"/>
      <c r="C508" s="2"/>
      <c r="D508" s="7"/>
    </row>
    <row r="509" spans="2:4" ht="12.75" customHeight="1" x14ac:dyDescent="0.35">
      <c r="B509" s="7"/>
      <c r="C509" s="2"/>
      <c r="D509" s="7"/>
    </row>
    <row r="510" spans="2:4" ht="12.75" customHeight="1" x14ac:dyDescent="0.35">
      <c r="B510" s="7"/>
      <c r="C510" s="2"/>
      <c r="D510" s="7"/>
    </row>
    <row r="511" spans="2:4" ht="12.75" customHeight="1" x14ac:dyDescent="0.35">
      <c r="B511" s="7"/>
      <c r="C511" s="2"/>
      <c r="D511" s="7"/>
    </row>
    <row r="512" spans="2:4" ht="12.75" customHeight="1" x14ac:dyDescent="0.35">
      <c r="B512" s="7"/>
      <c r="C512" s="2"/>
      <c r="D512" s="7"/>
    </row>
    <row r="513" spans="2:4" ht="12.75" customHeight="1" x14ac:dyDescent="0.35">
      <c r="B513" s="7"/>
      <c r="C513" s="2"/>
      <c r="D513" s="7"/>
    </row>
    <row r="514" spans="2:4" ht="12.75" customHeight="1" x14ac:dyDescent="0.35">
      <c r="B514" s="7"/>
      <c r="C514" s="2"/>
      <c r="D514" s="7"/>
    </row>
    <row r="515" spans="2:4" ht="12.75" customHeight="1" x14ac:dyDescent="0.35">
      <c r="B515" s="7"/>
      <c r="C515" s="2"/>
      <c r="D515" s="7"/>
    </row>
    <row r="516" spans="2:4" ht="12.75" customHeight="1" x14ac:dyDescent="0.35">
      <c r="B516" s="7"/>
      <c r="C516" s="2"/>
      <c r="D516" s="7"/>
    </row>
    <row r="517" spans="2:4" ht="12.75" customHeight="1" x14ac:dyDescent="0.35">
      <c r="B517" s="7"/>
      <c r="C517" s="2"/>
      <c r="D517" s="7"/>
    </row>
    <row r="518" spans="2:4" ht="12.75" customHeight="1" x14ac:dyDescent="0.35">
      <c r="B518" s="7"/>
      <c r="C518" s="2"/>
      <c r="D518" s="7"/>
    </row>
    <row r="519" spans="2:4" ht="12.75" customHeight="1" x14ac:dyDescent="0.35">
      <c r="B519" s="7"/>
      <c r="C519" s="2"/>
      <c r="D519" s="7"/>
    </row>
    <row r="520" spans="2:4" ht="12.75" customHeight="1" x14ac:dyDescent="0.35">
      <c r="B520" s="7"/>
      <c r="C520" s="2"/>
      <c r="D520" s="7"/>
    </row>
    <row r="521" spans="2:4" ht="12.75" customHeight="1" x14ac:dyDescent="0.35">
      <c r="B521" s="7"/>
      <c r="C521" s="2"/>
      <c r="D521" s="7"/>
    </row>
    <row r="522" spans="2:4" ht="12.75" customHeight="1" x14ac:dyDescent="0.35">
      <c r="B522" s="7"/>
      <c r="C522" s="2"/>
      <c r="D522" s="7"/>
    </row>
    <row r="523" spans="2:4" ht="12.75" customHeight="1" x14ac:dyDescent="0.35">
      <c r="B523" s="7"/>
      <c r="C523" s="2"/>
      <c r="D523" s="7"/>
    </row>
    <row r="524" spans="2:4" ht="12.75" customHeight="1" x14ac:dyDescent="0.35">
      <c r="B524" s="7"/>
      <c r="C524" s="2"/>
      <c r="D524" s="7"/>
    </row>
    <row r="525" spans="2:4" ht="12.75" customHeight="1" x14ac:dyDescent="0.35">
      <c r="B525" s="7"/>
      <c r="C525" s="2"/>
      <c r="D525" s="7"/>
    </row>
    <row r="526" spans="2:4" ht="12.75" customHeight="1" x14ac:dyDescent="0.35">
      <c r="B526" s="7"/>
      <c r="C526" s="2"/>
      <c r="D526" s="7"/>
    </row>
    <row r="527" spans="2:4" ht="12.75" customHeight="1" x14ac:dyDescent="0.35">
      <c r="B527" s="7"/>
      <c r="C527" s="2"/>
      <c r="D527" s="7"/>
    </row>
    <row r="528" spans="2:4" ht="12.75" customHeight="1" x14ac:dyDescent="0.35">
      <c r="B528" s="7"/>
      <c r="C528" s="2"/>
      <c r="D528" s="7"/>
    </row>
    <row r="529" spans="2:4" ht="12.75" customHeight="1" x14ac:dyDescent="0.35">
      <c r="B529" s="7"/>
      <c r="C529" s="2"/>
      <c r="D529" s="7"/>
    </row>
    <row r="530" spans="2:4" ht="12.75" customHeight="1" x14ac:dyDescent="0.35">
      <c r="B530" s="7"/>
      <c r="C530" s="2"/>
      <c r="D530" s="7"/>
    </row>
    <row r="531" spans="2:4" ht="12.75" customHeight="1" x14ac:dyDescent="0.35">
      <c r="B531" s="7"/>
      <c r="C531" s="2"/>
      <c r="D531" s="7"/>
    </row>
    <row r="532" spans="2:4" ht="12.75" customHeight="1" x14ac:dyDescent="0.35">
      <c r="B532" s="7"/>
      <c r="C532" s="2"/>
      <c r="D532" s="7"/>
    </row>
    <row r="533" spans="2:4" ht="12.75" customHeight="1" x14ac:dyDescent="0.35">
      <c r="B533" s="7"/>
      <c r="C533" s="2"/>
      <c r="D533" s="7"/>
    </row>
    <row r="534" spans="2:4" ht="12.75" customHeight="1" x14ac:dyDescent="0.35">
      <c r="B534" s="7"/>
      <c r="C534" s="2"/>
      <c r="D534" s="7"/>
    </row>
    <row r="535" spans="2:4" ht="12.75" customHeight="1" x14ac:dyDescent="0.35">
      <c r="B535" s="7"/>
      <c r="C535" s="2"/>
      <c r="D535" s="7"/>
    </row>
    <row r="536" spans="2:4" ht="12.75" customHeight="1" x14ac:dyDescent="0.35">
      <c r="B536" s="7"/>
      <c r="C536" s="2"/>
      <c r="D536" s="7"/>
    </row>
    <row r="537" spans="2:4" ht="12.75" customHeight="1" x14ac:dyDescent="0.35">
      <c r="B537" s="7"/>
      <c r="C537" s="2"/>
      <c r="D537" s="7"/>
    </row>
    <row r="538" spans="2:4" ht="12.75" customHeight="1" x14ac:dyDescent="0.35">
      <c r="B538" s="7"/>
      <c r="C538" s="2"/>
      <c r="D538" s="7"/>
    </row>
    <row r="539" spans="2:4" ht="12.75" customHeight="1" x14ac:dyDescent="0.35">
      <c r="B539" s="7"/>
      <c r="C539" s="2"/>
      <c r="D539" s="7"/>
    </row>
    <row r="540" spans="2:4" ht="12.75" customHeight="1" x14ac:dyDescent="0.35">
      <c r="B540" s="7"/>
      <c r="C540" s="2"/>
      <c r="D540" s="7"/>
    </row>
    <row r="541" spans="2:4" ht="12.75" customHeight="1" x14ac:dyDescent="0.35">
      <c r="B541" s="7"/>
      <c r="C541" s="2"/>
      <c r="D541" s="7"/>
    </row>
    <row r="542" spans="2:4" ht="12.75" customHeight="1" x14ac:dyDescent="0.35">
      <c r="B542" s="7"/>
      <c r="C542" s="2"/>
      <c r="D542" s="7"/>
    </row>
    <row r="543" spans="2:4" ht="12.75" customHeight="1" x14ac:dyDescent="0.35">
      <c r="B543" s="7"/>
      <c r="C543" s="2"/>
      <c r="D543" s="7"/>
    </row>
    <row r="544" spans="2:4" ht="12.75" customHeight="1" x14ac:dyDescent="0.35">
      <c r="B544" s="7"/>
      <c r="C544" s="2"/>
      <c r="D544" s="7"/>
    </row>
    <row r="545" spans="2:4" ht="12.75" customHeight="1" x14ac:dyDescent="0.35">
      <c r="B545" s="7"/>
      <c r="C545" s="2"/>
      <c r="D545" s="7"/>
    </row>
    <row r="546" spans="2:4" ht="12.75" customHeight="1" x14ac:dyDescent="0.35">
      <c r="B546" s="7"/>
      <c r="C546" s="2"/>
      <c r="D546" s="7"/>
    </row>
    <row r="547" spans="2:4" ht="12.75" customHeight="1" x14ac:dyDescent="0.35">
      <c r="B547" s="7"/>
      <c r="C547" s="2"/>
      <c r="D547" s="7"/>
    </row>
    <row r="548" spans="2:4" ht="12.75" customHeight="1" x14ac:dyDescent="0.35">
      <c r="B548" s="7"/>
      <c r="C548" s="2"/>
      <c r="D548" s="7"/>
    </row>
    <row r="549" spans="2:4" ht="12.75" customHeight="1" x14ac:dyDescent="0.35">
      <c r="B549" s="7"/>
      <c r="C549" s="2"/>
      <c r="D549" s="7"/>
    </row>
    <row r="550" spans="2:4" ht="12.75" customHeight="1" x14ac:dyDescent="0.35">
      <c r="B550" s="7"/>
      <c r="C550" s="2"/>
      <c r="D550" s="7"/>
    </row>
    <row r="551" spans="2:4" ht="12.75" customHeight="1" x14ac:dyDescent="0.35">
      <c r="B551" s="7"/>
      <c r="C551" s="2"/>
      <c r="D551" s="7"/>
    </row>
    <row r="552" spans="2:4" ht="12.75" customHeight="1" x14ac:dyDescent="0.35">
      <c r="B552" s="7"/>
      <c r="C552" s="2"/>
      <c r="D552" s="7"/>
    </row>
    <row r="553" spans="2:4" ht="12.75" customHeight="1" x14ac:dyDescent="0.35">
      <c r="B553" s="7"/>
      <c r="C553" s="2"/>
      <c r="D553" s="7"/>
    </row>
    <row r="554" spans="2:4" ht="12.75" customHeight="1" x14ac:dyDescent="0.35">
      <c r="B554" s="7"/>
      <c r="C554" s="2"/>
      <c r="D554" s="7"/>
    </row>
    <row r="555" spans="2:4" ht="12.75" customHeight="1" x14ac:dyDescent="0.35">
      <c r="B555" s="7"/>
      <c r="C555" s="2"/>
      <c r="D555" s="7"/>
    </row>
    <row r="556" spans="2:4" ht="12.75" customHeight="1" x14ac:dyDescent="0.35">
      <c r="B556" s="7"/>
      <c r="C556" s="2"/>
      <c r="D556" s="7"/>
    </row>
    <row r="557" spans="2:4" ht="12.75" customHeight="1" x14ac:dyDescent="0.35">
      <c r="B557" s="7"/>
      <c r="C557" s="2"/>
      <c r="D557" s="7"/>
    </row>
    <row r="558" spans="2:4" ht="12.75" customHeight="1" x14ac:dyDescent="0.35">
      <c r="B558" s="7"/>
      <c r="C558" s="2"/>
      <c r="D558" s="7"/>
    </row>
    <row r="559" spans="2:4" ht="12.75" customHeight="1" x14ac:dyDescent="0.35">
      <c r="B559" s="7"/>
      <c r="C559" s="2"/>
      <c r="D559" s="7"/>
    </row>
    <row r="560" spans="2:4" ht="12.75" customHeight="1" x14ac:dyDescent="0.35">
      <c r="B560" s="7"/>
      <c r="C560" s="2"/>
      <c r="D560" s="7"/>
    </row>
    <row r="561" spans="2:4" ht="12.75" customHeight="1" x14ac:dyDescent="0.35">
      <c r="B561" s="7"/>
      <c r="C561" s="2"/>
      <c r="D561" s="7"/>
    </row>
    <row r="562" spans="2:4" ht="12.75" customHeight="1" x14ac:dyDescent="0.35">
      <c r="B562" s="7"/>
      <c r="C562" s="2"/>
      <c r="D562" s="7"/>
    </row>
    <row r="563" spans="2:4" ht="12.75" customHeight="1" x14ac:dyDescent="0.35">
      <c r="B563" s="7"/>
      <c r="C563" s="2"/>
      <c r="D563" s="7"/>
    </row>
    <row r="564" spans="2:4" ht="12.75" customHeight="1" x14ac:dyDescent="0.35">
      <c r="B564" s="7"/>
      <c r="C564" s="2"/>
      <c r="D564" s="7"/>
    </row>
    <row r="565" spans="2:4" ht="12.75" customHeight="1" x14ac:dyDescent="0.35">
      <c r="B565" s="7"/>
      <c r="C565" s="2"/>
      <c r="D565" s="7"/>
    </row>
    <row r="566" spans="2:4" ht="12.75" customHeight="1" x14ac:dyDescent="0.35">
      <c r="B566" s="7"/>
      <c r="C566" s="2"/>
      <c r="D566" s="7"/>
    </row>
    <row r="567" spans="2:4" ht="12.75" customHeight="1" x14ac:dyDescent="0.35">
      <c r="B567" s="7"/>
      <c r="C567" s="2"/>
      <c r="D567" s="7"/>
    </row>
    <row r="568" spans="2:4" ht="12.75" customHeight="1" x14ac:dyDescent="0.35">
      <c r="B568" s="7"/>
      <c r="C568" s="2"/>
      <c r="D568" s="7"/>
    </row>
    <row r="569" spans="2:4" ht="12.75" customHeight="1" x14ac:dyDescent="0.35">
      <c r="B569" s="7"/>
      <c r="C569" s="2"/>
      <c r="D569" s="7"/>
    </row>
    <row r="570" spans="2:4" ht="12.75" customHeight="1" x14ac:dyDescent="0.35">
      <c r="B570" s="7"/>
      <c r="C570" s="2"/>
      <c r="D570" s="7"/>
    </row>
    <row r="571" spans="2:4" ht="12.75" customHeight="1" x14ac:dyDescent="0.35">
      <c r="B571" s="7"/>
      <c r="C571" s="2"/>
      <c r="D571" s="7"/>
    </row>
    <row r="572" spans="2:4" ht="12.75" customHeight="1" x14ac:dyDescent="0.35">
      <c r="B572" s="7"/>
      <c r="C572" s="2"/>
      <c r="D572" s="7"/>
    </row>
    <row r="573" spans="2:4" ht="12.75" customHeight="1" x14ac:dyDescent="0.35">
      <c r="B573" s="7"/>
      <c r="C573" s="2"/>
      <c r="D573" s="7"/>
    </row>
    <row r="574" spans="2:4" ht="12.75" customHeight="1" x14ac:dyDescent="0.35">
      <c r="B574" s="7"/>
      <c r="C574" s="2"/>
      <c r="D574" s="7"/>
    </row>
    <row r="575" spans="2:4" ht="12.75" customHeight="1" x14ac:dyDescent="0.35">
      <c r="B575" s="7"/>
      <c r="C575" s="2"/>
      <c r="D575" s="7"/>
    </row>
    <row r="576" spans="2:4" ht="12.75" customHeight="1" x14ac:dyDescent="0.35">
      <c r="B576" s="7"/>
      <c r="C576" s="2"/>
      <c r="D576" s="7"/>
    </row>
    <row r="577" spans="2:4" ht="12.75" customHeight="1" x14ac:dyDescent="0.35">
      <c r="B577" s="7"/>
      <c r="C577" s="2"/>
      <c r="D577" s="7"/>
    </row>
    <row r="578" spans="2:4" ht="12.75" customHeight="1" x14ac:dyDescent="0.35">
      <c r="B578" s="7"/>
      <c r="C578" s="2"/>
      <c r="D578" s="7"/>
    </row>
    <row r="579" spans="2:4" ht="12.75" customHeight="1" x14ac:dyDescent="0.35">
      <c r="B579" s="7"/>
      <c r="C579" s="2"/>
      <c r="D579" s="7"/>
    </row>
    <row r="580" spans="2:4" ht="12.75" customHeight="1" x14ac:dyDescent="0.35">
      <c r="B580" s="7"/>
      <c r="C580" s="2"/>
      <c r="D580" s="7"/>
    </row>
    <row r="581" spans="2:4" ht="12.75" customHeight="1" x14ac:dyDescent="0.35">
      <c r="B581" s="7"/>
      <c r="C581" s="2"/>
      <c r="D581" s="7"/>
    </row>
    <row r="582" spans="2:4" ht="12.75" customHeight="1" x14ac:dyDescent="0.35">
      <c r="B582" s="7"/>
      <c r="C582" s="2"/>
      <c r="D582" s="7"/>
    </row>
    <row r="583" spans="2:4" ht="12.75" customHeight="1" x14ac:dyDescent="0.35">
      <c r="B583" s="7"/>
      <c r="C583" s="2"/>
      <c r="D583" s="7"/>
    </row>
    <row r="584" spans="2:4" ht="12.75" customHeight="1" x14ac:dyDescent="0.35">
      <c r="B584" s="7"/>
      <c r="C584" s="2"/>
      <c r="D584" s="7"/>
    </row>
    <row r="585" spans="2:4" ht="12.75" customHeight="1" x14ac:dyDescent="0.35">
      <c r="B585" s="7"/>
      <c r="C585" s="2"/>
      <c r="D585" s="7"/>
    </row>
    <row r="586" spans="2:4" ht="12.75" customHeight="1" x14ac:dyDescent="0.35">
      <c r="B586" s="7"/>
      <c r="C586" s="2"/>
      <c r="D586" s="7"/>
    </row>
    <row r="587" spans="2:4" ht="12.75" customHeight="1" x14ac:dyDescent="0.35">
      <c r="B587" s="7"/>
      <c r="C587" s="2"/>
      <c r="D587" s="7"/>
    </row>
    <row r="588" spans="2:4" ht="12.75" customHeight="1" x14ac:dyDescent="0.35">
      <c r="B588" s="7"/>
      <c r="C588" s="2"/>
      <c r="D588" s="7"/>
    </row>
    <row r="589" spans="2:4" ht="12.75" customHeight="1" x14ac:dyDescent="0.35">
      <c r="B589" s="7"/>
      <c r="C589" s="2"/>
      <c r="D589" s="7"/>
    </row>
    <row r="590" spans="2:4" ht="12.75" customHeight="1" x14ac:dyDescent="0.35">
      <c r="B590" s="7"/>
      <c r="C590" s="2"/>
      <c r="D590" s="7"/>
    </row>
    <row r="591" spans="2:4" ht="12.75" customHeight="1" x14ac:dyDescent="0.35">
      <c r="B591" s="7"/>
      <c r="C591" s="2"/>
      <c r="D591" s="7"/>
    </row>
    <row r="592" spans="2:4" ht="12.75" customHeight="1" x14ac:dyDescent="0.35">
      <c r="B592" s="7"/>
      <c r="C592" s="2"/>
      <c r="D592" s="7"/>
    </row>
    <row r="593" spans="2:4" ht="12.75" customHeight="1" x14ac:dyDescent="0.35">
      <c r="B593" s="7"/>
      <c r="C593" s="2"/>
      <c r="D593" s="7"/>
    </row>
    <row r="594" spans="2:4" ht="12.75" customHeight="1" x14ac:dyDescent="0.35">
      <c r="B594" s="7"/>
      <c r="C594" s="2"/>
      <c r="D594" s="7"/>
    </row>
    <row r="595" spans="2:4" ht="12.75" customHeight="1" x14ac:dyDescent="0.35">
      <c r="B595" s="7"/>
      <c r="C595" s="2"/>
      <c r="D595" s="7"/>
    </row>
    <row r="596" spans="2:4" ht="12.75" customHeight="1" x14ac:dyDescent="0.35">
      <c r="B596" s="7"/>
      <c r="C596" s="2"/>
      <c r="D596" s="7"/>
    </row>
    <row r="597" spans="2:4" ht="12.75" customHeight="1" x14ac:dyDescent="0.35">
      <c r="B597" s="7"/>
      <c r="C597" s="2"/>
      <c r="D597" s="7"/>
    </row>
    <row r="598" spans="2:4" ht="12.75" customHeight="1" x14ac:dyDescent="0.35">
      <c r="B598" s="7"/>
      <c r="C598" s="2"/>
      <c r="D598" s="7"/>
    </row>
    <row r="599" spans="2:4" ht="12.75" customHeight="1" x14ac:dyDescent="0.35">
      <c r="B599" s="7"/>
      <c r="C599" s="2"/>
      <c r="D599" s="7"/>
    </row>
    <row r="600" spans="2:4" ht="12.75" customHeight="1" x14ac:dyDescent="0.35">
      <c r="B600" s="7"/>
      <c r="C600" s="2"/>
      <c r="D600" s="7"/>
    </row>
    <row r="601" spans="2:4" ht="12.75" customHeight="1" x14ac:dyDescent="0.35">
      <c r="B601" s="7"/>
      <c r="C601" s="2"/>
      <c r="D601" s="7"/>
    </row>
    <row r="602" spans="2:4" ht="12.75" customHeight="1" x14ac:dyDescent="0.35">
      <c r="B602" s="7"/>
      <c r="C602" s="2"/>
      <c r="D602" s="7"/>
    </row>
    <row r="603" spans="2:4" ht="12.75" customHeight="1" x14ac:dyDescent="0.35">
      <c r="B603" s="7"/>
      <c r="C603" s="2"/>
      <c r="D603" s="7"/>
    </row>
    <row r="604" spans="2:4" ht="12.75" customHeight="1" x14ac:dyDescent="0.35">
      <c r="B604" s="7"/>
      <c r="C604" s="2"/>
      <c r="D604" s="7"/>
    </row>
    <row r="605" spans="2:4" ht="12.75" customHeight="1" x14ac:dyDescent="0.35">
      <c r="B605" s="7"/>
      <c r="C605" s="2"/>
      <c r="D605" s="7"/>
    </row>
    <row r="606" spans="2:4" ht="12.75" customHeight="1" x14ac:dyDescent="0.35">
      <c r="B606" s="7"/>
      <c r="C606" s="2"/>
      <c r="D606" s="7"/>
    </row>
    <row r="607" spans="2:4" ht="12.75" customHeight="1" x14ac:dyDescent="0.35">
      <c r="B607" s="7"/>
      <c r="C607" s="2"/>
      <c r="D607" s="7"/>
    </row>
    <row r="608" spans="2:4" ht="12.75" customHeight="1" x14ac:dyDescent="0.35">
      <c r="B608" s="7"/>
      <c r="C608" s="2"/>
      <c r="D608" s="7"/>
    </row>
    <row r="609" spans="2:4" ht="12.75" customHeight="1" x14ac:dyDescent="0.35">
      <c r="B609" s="7"/>
      <c r="C609" s="2"/>
      <c r="D609" s="7"/>
    </row>
    <row r="610" spans="2:4" ht="12.75" customHeight="1" x14ac:dyDescent="0.35">
      <c r="B610" s="7"/>
      <c r="C610" s="2"/>
      <c r="D610" s="7"/>
    </row>
    <row r="611" spans="2:4" ht="12.75" customHeight="1" x14ac:dyDescent="0.35">
      <c r="B611" s="7"/>
      <c r="C611" s="2"/>
      <c r="D611" s="7"/>
    </row>
    <row r="612" spans="2:4" ht="12.75" customHeight="1" x14ac:dyDescent="0.35">
      <c r="B612" s="7"/>
      <c r="C612" s="2"/>
      <c r="D612" s="7"/>
    </row>
    <row r="613" spans="2:4" ht="12.75" customHeight="1" x14ac:dyDescent="0.35">
      <c r="B613" s="7"/>
      <c r="C613" s="2"/>
      <c r="D613" s="7"/>
    </row>
    <row r="614" spans="2:4" ht="12.75" customHeight="1" x14ac:dyDescent="0.35">
      <c r="B614" s="7"/>
      <c r="C614" s="2"/>
      <c r="D614" s="7"/>
    </row>
    <row r="615" spans="2:4" ht="12.75" customHeight="1" x14ac:dyDescent="0.35">
      <c r="B615" s="7"/>
      <c r="C615" s="2"/>
      <c r="D615" s="7"/>
    </row>
    <row r="616" spans="2:4" ht="12.75" customHeight="1" x14ac:dyDescent="0.35">
      <c r="B616" s="7"/>
      <c r="C616" s="2"/>
      <c r="D616" s="7"/>
    </row>
    <row r="617" spans="2:4" ht="12.75" customHeight="1" x14ac:dyDescent="0.35">
      <c r="B617" s="7"/>
      <c r="C617" s="2"/>
      <c r="D617" s="7"/>
    </row>
    <row r="618" spans="2:4" ht="12.75" customHeight="1" x14ac:dyDescent="0.35">
      <c r="B618" s="7"/>
      <c r="C618" s="2"/>
      <c r="D618" s="7"/>
    </row>
    <row r="619" spans="2:4" ht="12.75" customHeight="1" x14ac:dyDescent="0.35">
      <c r="B619" s="7"/>
      <c r="C619" s="2"/>
      <c r="D619" s="7"/>
    </row>
    <row r="620" spans="2:4" ht="12.75" customHeight="1" x14ac:dyDescent="0.35">
      <c r="B620" s="7"/>
      <c r="C620" s="2"/>
      <c r="D620" s="7"/>
    </row>
    <row r="621" spans="2:4" ht="12.75" customHeight="1" x14ac:dyDescent="0.35">
      <c r="B621" s="7"/>
      <c r="C621" s="2"/>
      <c r="D621" s="7"/>
    </row>
    <row r="622" spans="2:4" ht="12.75" customHeight="1" x14ac:dyDescent="0.35">
      <c r="B622" s="7"/>
      <c r="C622" s="2"/>
      <c r="D622" s="7"/>
    </row>
    <row r="623" spans="2:4" ht="12.75" customHeight="1" x14ac:dyDescent="0.35">
      <c r="B623" s="7"/>
      <c r="C623" s="2"/>
      <c r="D623" s="7"/>
    </row>
    <row r="624" spans="2:4" ht="12.75" customHeight="1" x14ac:dyDescent="0.35">
      <c r="B624" s="7"/>
      <c r="C624" s="2"/>
      <c r="D624" s="7"/>
    </row>
    <row r="625" spans="2:4" ht="12.75" customHeight="1" x14ac:dyDescent="0.35">
      <c r="B625" s="7"/>
      <c r="C625" s="2"/>
      <c r="D625" s="7"/>
    </row>
    <row r="626" spans="2:4" ht="12.75" customHeight="1" x14ac:dyDescent="0.35">
      <c r="B626" s="7"/>
      <c r="C626" s="2"/>
      <c r="D626" s="7"/>
    </row>
    <row r="627" spans="2:4" ht="12.75" customHeight="1" x14ac:dyDescent="0.35">
      <c r="B627" s="7"/>
      <c r="C627" s="2"/>
      <c r="D627" s="7"/>
    </row>
    <row r="628" spans="2:4" ht="12.75" customHeight="1" x14ac:dyDescent="0.35">
      <c r="B628" s="7"/>
      <c r="C628" s="2"/>
      <c r="D628" s="7"/>
    </row>
    <row r="629" spans="2:4" ht="12.75" customHeight="1" x14ac:dyDescent="0.35">
      <c r="B629" s="7"/>
      <c r="C629" s="2"/>
      <c r="D629" s="7"/>
    </row>
    <row r="630" spans="2:4" ht="12.75" customHeight="1" x14ac:dyDescent="0.35">
      <c r="B630" s="7"/>
      <c r="C630" s="2"/>
      <c r="D630" s="7"/>
    </row>
    <row r="631" spans="2:4" ht="12.75" customHeight="1" x14ac:dyDescent="0.35">
      <c r="B631" s="7"/>
      <c r="C631" s="2"/>
      <c r="D631" s="7"/>
    </row>
    <row r="632" spans="2:4" ht="12.75" customHeight="1" x14ac:dyDescent="0.35">
      <c r="B632" s="7"/>
      <c r="C632" s="2"/>
      <c r="D632" s="7"/>
    </row>
    <row r="633" spans="2:4" ht="12.75" customHeight="1" x14ac:dyDescent="0.35">
      <c r="B633" s="7"/>
      <c r="C633" s="2"/>
      <c r="D633" s="7"/>
    </row>
    <row r="634" spans="2:4" ht="12.75" customHeight="1" x14ac:dyDescent="0.35">
      <c r="B634" s="7"/>
      <c r="C634" s="2"/>
      <c r="D634" s="7"/>
    </row>
    <row r="635" spans="2:4" ht="12.75" customHeight="1" x14ac:dyDescent="0.35">
      <c r="B635" s="7"/>
      <c r="C635" s="2"/>
      <c r="D635" s="7"/>
    </row>
    <row r="636" spans="2:4" ht="12.75" customHeight="1" x14ac:dyDescent="0.35">
      <c r="B636" s="7"/>
      <c r="C636" s="2"/>
      <c r="D636" s="7"/>
    </row>
    <row r="637" spans="2:4" ht="12.75" customHeight="1" x14ac:dyDescent="0.35">
      <c r="B637" s="7"/>
      <c r="C637" s="2"/>
      <c r="D637" s="7"/>
    </row>
    <row r="638" spans="2:4" ht="12.75" customHeight="1" x14ac:dyDescent="0.35">
      <c r="B638" s="7"/>
      <c r="C638" s="2"/>
      <c r="D638" s="7"/>
    </row>
    <row r="639" spans="2:4" ht="12.75" customHeight="1" x14ac:dyDescent="0.35">
      <c r="B639" s="7"/>
      <c r="C639" s="2"/>
      <c r="D639" s="7"/>
    </row>
    <row r="640" spans="2:4" ht="12.75" customHeight="1" x14ac:dyDescent="0.35">
      <c r="B640" s="7"/>
      <c r="C640" s="2"/>
      <c r="D640" s="7"/>
    </row>
    <row r="641" spans="2:4" ht="12.75" customHeight="1" x14ac:dyDescent="0.35">
      <c r="B641" s="7"/>
      <c r="C641" s="2"/>
      <c r="D641" s="7"/>
    </row>
    <row r="642" spans="2:4" ht="12.75" customHeight="1" x14ac:dyDescent="0.35">
      <c r="B642" s="7"/>
      <c r="C642" s="2"/>
      <c r="D642" s="7"/>
    </row>
    <row r="643" spans="2:4" ht="12.75" customHeight="1" x14ac:dyDescent="0.35">
      <c r="B643" s="7"/>
      <c r="C643" s="2"/>
      <c r="D643" s="7"/>
    </row>
    <row r="644" spans="2:4" ht="12.75" customHeight="1" x14ac:dyDescent="0.35">
      <c r="B644" s="7"/>
      <c r="C644" s="2"/>
      <c r="D644" s="7"/>
    </row>
    <row r="645" spans="2:4" ht="12.75" customHeight="1" x14ac:dyDescent="0.35">
      <c r="B645" s="7"/>
      <c r="C645" s="2"/>
      <c r="D645" s="7"/>
    </row>
    <row r="646" spans="2:4" ht="12.75" customHeight="1" x14ac:dyDescent="0.35">
      <c r="B646" s="7"/>
      <c r="C646" s="2"/>
      <c r="D646" s="7"/>
    </row>
    <row r="647" spans="2:4" ht="12.75" customHeight="1" x14ac:dyDescent="0.35">
      <c r="B647" s="7"/>
      <c r="C647" s="2"/>
      <c r="D647" s="7"/>
    </row>
    <row r="648" spans="2:4" ht="12.75" customHeight="1" x14ac:dyDescent="0.35">
      <c r="B648" s="7"/>
      <c r="C648" s="2"/>
      <c r="D648" s="7"/>
    </row>
    <row r="649" spans="2:4" ht="12.75" customHeight="1" x14ac:dyDescent="0.35">
      <c r="B649" s="7"/>
      <c r="C649" s="2"/>
      <c r="D649" s="7"/>
    </row>
    <row r="650" spans="2:4" ht="12.75" customHeight="1" x14ac:dyDescent="0.35">
      <c r="B650" s="7"/>
      <c r="C650" s="2"/>
      <c r="D650" s="7"/>
    </row>
    <row r="651" spans="2:4" ht="12.75" customHeight="1" x14ac:dyDescent="0.35">
      <c r="B651" s="7"/>
      <c r="C651" s="2"/>
      <c r="D651" s="7"/>
    </row>
    <row r="652" spans="2:4" ht="12.75" customHeight="1" x14ac:dyDescent="0.35">
      <c r="B652" s="7"/>
      <c r="C652" s="2"/>
      <c r="D652" s="7"/>
    </row>
    <row r="653" spans="2:4" ht="12.75" customHeight="1" x14ac:dyDescent="0.35">
      <c r="B653" s="7"/>
      <c r="C653" s="2"/>
      <c r="D653" s="7"/>
    </row>
    <row r="654" spans="2:4" ht="12.75" customHeight="1" x14ac:dyDescent="0.35">
      <c r="B654" s="7"/>
      <c r="C654" s="2"/>
      <c r="D654" s="7"/>
    </row>
    <row r="655" spans="2:4" ht="12.75" customHeight="1" x14ac:dyDescent="0.35">
      <c r="B655" s="7"/>
      <c r="C655" s="2"/>
      <c r="D655" s="7"/>
    </row>
    <row r="656" spans="2:4" ht="12.75" customHeight="1" x14ac:dyDescent="0.35">
      <c r="B656" s="7"/>
      <c r="C656" s="2"/>
      <c r="D656" s="7"/>
    </row>
    <row r="657" spans="2:4" ht="12.75" customHeight="1" x14ac:dyDescent="0.35">
      <c r="B657" s="7"/>
      <c r="C657" s="2"/>
      <c r="D657" s="7"/>
    </row>
    <row r="658" spans="2:4" ht="12.75" customHeight="1" x14ac:dyDescent="0.35">
      <c r="B658" s="7"/>
      <c r="C658" s="2"/>
      <c r="D658" s="7"/>
    </row>
    <row r="659" spans="2:4" ht="12.75" customHeight="1" x14ac:dyDescent="0.35">
      <c r="B659" s="7"/>
      <c r="C659" s="2"/>
      <c r="D659" s="7"/>
    </row>
    <row r="660" spans="2:4" ht="12.75" customHeight="1" x14ac:dyDescent="0.35">
      <c r="B660" s="7"/>
      <c r="C660" s="2"/>
      <c r="D660" s="7"/>
    </row>
    <row r="661" spans="2:4" ht="12.75" customHeight="1" x14ac:dyDescent="0.35">
      <c r="B661" s="7"/>
      <c r="C661" s="2"/>
      <c r="D661" s="7"/>
    </row>
    <row r="662" spans="2:4" ht="12.75" customHeight="1" x14ac:dyDescent="0.35">
      <c r="B662" s="7"/>
      <c r="C662" s="2"/>
      <c r="D662" s="7"/>
    </row>
    <row r="663" spans="2:4" ht="12.75" customHeight="1" x14ac:dyDescent="0.35">
      <c r="B663" s="7"/>
      <c r="C663" s="2"/>
      <c r="D663" s="7"/>
    </row>
    <row r="664" spans="2:4" ht="12.75" customHeight="1" x14ac:dyDescent="0.35">
      <c r="B664" s="7"/>
      <c r="C664" s="2"/>
      <c r="D664" s="7"/>
    </row>
    <row r="665" spans="2:4" ht="12.75" customHeight="1" x14ac:dyDescent="0.35">
      <c r="B665" s="7"/>
      <c r="C665" s="2"/>
      <c r="D665" s="7"/>
    </row>
    <row r="666" spans="2:4" ht="12.75" customHeight="1" x14ac:dyDescent="0.35">
      <c r="B666" s="7"/>
      <c r="C666" s="2"/>
      <c r="D666" s="7"/>
    </row>
    <row r="667" spans="2:4" ht="12.75" customHeight="1" x14ac:dyDescent="0.35">
      <c r="B667" s="7"/>
      <c r="C667" s="2"/>
      <c r="D667" s="7"/>
    </row>
    <row r="668" spans="2:4" ht="12.75" customHeight="1" x14ac:dyDescent="0.35">
      <c r="B668" s="7"/>
      <c r="C668" s="2"/>
      <c r="D668" s="7"/>
    </row>
    <row r="669" spans="2:4" ht="12.75" customHeight="1" x14ac:dyDescent="0.35">
      <c r="B669" s="7"/>
      <c r="C669" s="2"/>
      <c r="D669" s="7"/>
    </row>
    <row r="670" spans="2:4" ht="12.75" customHeight="1" x14ac:dyDescent="0.35">
      <c r="B670" s="7"/>
      <c r="C670" s="2"/>
      <c r="D670" s="7"/>
    </row>
    <row r="671" spans="2:4" ht="12.75" customHeight="1" x14ac:dyDescent="0.35">
      <c r="B671" s="7"/>
      <c r="C671" s="2"/>
      <c r="D671" s="7"/>
    </row>
    <row r="672" spans="2:4" ht="12.75" customHeight="1" x14ac:dyDescent="0.35">
      <c r="B672" s="7"/>
      <c r="C672" s="2"/>
      <c r="D672" s="7"/>
    </row>
    <row r="673" spans="2:4" ht="12.75" customHeight="1" x14ac:dyDescent="0.35">
      <c r="B673" s="7"/>
      <c r="C673" s="2"/>
      <c r="D673" s="7"/>
    </row>
    <row r="674" spans="2:4" ht="12.75" customHeight="1" x14ac:dyDescent="0.35">
      <c r="B674" s="7"/>
      <c r="C674" s="2"/>
      <c r="D674" s="7"/>
    </row>
    <row r="675" spans="2:4" ht="12.75" customHeight="1" x14ac:dyDescent="0.35">
      <c r="B675" s="7"/>
      <c r="C675" s="2"/>
      <c r="D675" s="7"/>
    </row>
    <row r="676" spans="2:4" ht="12.75" customHeight="1" x14ac:dyDescent="0.35">
      <c r="B676" s="7"/>
      <c r="C676" s="2"/>
      <c r="D676" s="7"/>
    </row>
    <row r="677" spans="2:4" ht="12.75" customHeight="1" x14ac:dyDescent="0.35">
      <c r="B677" s="7"/>
      <c r="C677" s="2"/>
      <c r="D677" s="7"/>
    </row>
    <row r="678" spans="2:4" ht="12.75" customHeight="1" x14ac:dyDescent="0.35">
      <c r="B678" s="7"/>
      <c r="C678" s="2"/>
      <c r="D678" s="7"/>
    </row>
    <row r="679" spans="2:4" ht="12.75" customHeight="1" x14ac:dyDescent="0.35">
      <c r="B679" s="7"/>
      <c r="C679" s="2"/>
      <c r="D679" s="7"/>
    </row>
    <row r="680" spans="2:4" ht="12.75" customHeight="1" x14ac:dyDescent="0.35">
      <c r="B680" s="7"/>
      <c r="C680" s="2"/>
      <c r="D680" s="7"/>
    </row>
    <row r="681" spans="2:4" ht="12.75" customHeight="1" x14ac:dyDescent="0.35">
      <c r="B681" s="7"/>
      <c r="C681" s="2"/>
      <c r="D681" s="7"/>
    </row>
    <row r="682" spans="2:4" ht="12.75" customHeight="1" x14ac:dyDescent="0.35">
      <c r="B682" s="7"/>
      <c r="C682" s="2"/>
      <c r="D682" s="7"/>
    </row>
    <row r="683" spans="2:4" ht="12.75" customHeight="1" x14ac:dyDescent="0.35">
      <c r="B683" s="7"/>
      <c r="C683" s="2"/>
      <c r="D683" s="7"/>
    </row>
    <row r="684" spans="2:4" ht="12.75" customHeight="1" x14ac:dyDescent="0.35">
      <c r="B684" s="7"/>
      <c r="C684" s="2"/>
      <c r="D684" s="7"/>
    </row>
    <row r="685" spans="2:4" ht="12.75" customHeight="1" x14ac:dyDescent="0.35">
      <c r="B685" s="7"/>
      <c r="C685" s="2"/>
      <c r="D685" s="7"/>
    </row>
    <row r="686" spans="2:4" ht="12.75" customHeight="1" x14ac:dyDescent="0.35">
      <c r="B686" s="7"/>
      <c r="C686" s="2"/>
      <c r="D686" s="7"/>
    </row>
    <row r="687" spans="2:4" ht="12.75" customHeight="1" x14ac:dyDescent="0.35">
      <c r="B687" s="7"/>
      <c r="C687" s="2"/>
      <c r="D687" s="7"/>
    </row>
    <row r="688" spans="2:4" ht="12.75" customHeight="1" x14ac:dyDescent="0.35">
      <c r="B688" s="7"/>
      <c r="C688" s="2"/>
      <c r="D688" s="7"/>
    </row>
    <row r="689" spans="2:4" ht="12.75" customHeight="1" x14ac:dyDescent="0.35">
      <c r="B689" s="7"/>
      <c r="C689" s="2"/>
      <c r="D689" s="7"/>
    </row>
    <row r="690" spans="2:4" ht="12.75" customHeight="1" x14ac:dyDescent="0.35">
      <c r="B690" s="7"/>
      <c r="C690" s="2"/>
      <c r="D690" s="7"/>
    </row>
    <row r="691" spans="2:4" ht="12.75" customHeight="1" x14ac:dyDescent="0.35">
      <c r="B691" s="7"/>
      <c r="C691" s="2"/>
      <c r="D691" s="7"/>
    </row>
    <row r="692" spans="2:4" ht="12.75" customHeight="1" x14ac:dyDescent="0.35">
      <c r="B692" s="7"/>
      <c r="C692" s="2"/>
      <c r="D692" s="7"/>
    </row>
    <row r="693" spans="2:4" ht="12.75" customHeight="1" x14ac:dyDescent="0.35">
      <c r="B693" s="7"/>
      <c r="C693" s="2"/>
      <c r="D693" s="7"/>
    </row>
    <row r="694" spans="2:4" ht="12.75" customHeight="1" x14ac:dyDescent="0.35">
      <c r="B694" s="7"/>
      <c r="C694" s="2"/>
      <c r="D694" s="7"/>
    </row>
    <row r="695" spans="2:4" ht="12.75" customHeight="1" x14ac:dyDescent="0.35">
      <c r="B695" s="7"/>
      <c r="C695" s="2"/>
      <c r="D695" s="7"/>
    </row>
    <row r="696" spans="2:4" ht="12.75" customHeight="1" x14ac:dyDescent="0.35">
      <c r="B696" s="7"/>
      <c r="C696" s="2"/>
      <c r="D696" s="7"/>
    </row>
    <row r="697" spans="2:4" ht="12.75" customHeight="1" x14ac:dyDescent="0.35">
      <c r="B697" s="7"/>
      <c r="C697" s="2"/>
      <c r="D697" s="7"/>
    </row>
    <row r="698" spans="2:4" ht="12.75" customHeight="1" x14ac:dyDescent="0.35">
      <c r="B698" s="7"/>
      <c r="C698" s="2"/>
      <c r="D698" s="7"/>
    </row>
    <row r="699" spans="2:4" ht="12.75" customHeight="1" x14ac:dyDescent="0.35">
      <c r="B699" s="7"/>
      <c r="C699" s="2"/>
      <c r="D699" s="7"/>
    </row>
    <row r="700" spans="2:4" ht="12.75" customHeight="1" x14ac:dyDescent="0.35">
      <c r="B700" s="7"/>
      <c r="C700" s="2"/>
      <c r="D700" s="7"/>
    </row>
    <row r="701" spans="2:4" ht="12.75" customHeight="1" x14ac:dyDescent="0.35">
      <c r="B701" s="7"/>
      <c r="C701" s="2"/>
      <c r="D701" s="7"/>
    </row>
    <row r="702" spans="2:4" ht="12.75" customHeight="1" x14ac:dyDescent="0.35">
      <c r="B702" s="7"/>
      <c r="C702" s="2"/>
      <c r="D702" s="7"/>
    </row>
    <row r="703" spans="2:4" ht="12.75" customHeight="1" x14ac:dyDescent="0.35">
      <c r="B703" s="7"/>
      <c r="C703" s="2"/>
      <c r="D703" s="7"/>
    </row>
    <row r="704" spans="2:4" ht="12.75" customHeight="1" x14ac:dyDescent="0.35">
      <c r="B704" s="7"/>
      <c r="C704" s="2"/>
      <c r="D704" s="7"/>
    </row>
    <row r="705" spans="2:4" ht="12.75" customHeight="1" x14ac:dyDescent="0.35">
      <c r="B705" s="7"/>
      <c r="C705" s="2"/>
      <c r="D705" s="7"/>
    </row>
    <row r="706" spans="2:4" ht="12.75" customHeight="1" x14ac:dyDescent="0.35">
      <c r="B706" s="7"/>
      <c r="C706" s="2"/>
      <c r="D706" s="7"/>
    </row>
    <row r="707" spans="2:4" ht="12.75" customHeight="1" x14ac:dyDescent="0.35">
      <c r="B707" s="7"/>
      <c r="C707" s="2"/>
      <c r="D707" s="7"/>
    </row>
    <row r="708" spans="2:4" ht="12.75" customHeight="1" x14ac:dyDescent="0.35">
      <c r="B708" s="7"/>
      <c r="C708" s="2"/>
      <c r="D708" s="7"/>
    </row>
    <row r="709" spans="2:4" ht="12.75" customHeight="1" x14ac:dyDescent="0.35">
      <c r="B709" s="7"/>
      <c r="C709" s="2"/>
      <c r="D709" s="7"/>
    </row>
    <row r="710" spans="2:4" ht="12.75" customHeight="1" x14ac:dyDescent="0.35">
      <c r="B710" s="7"/>
      <c r="C710" s="2"/>
      <c r="D710" s="7"/>
    </row>
    <row r="711" spans="2:4" ht="12.75" customHeight="1" x14ac:dyDescent="0.35">
      <c r="B711" s="7"/>
      <c r="C711" s="2"/>
      <c r="D711" s="7"/>
    </row>
    <row r="712" spans="2:4" ht="12.75" customHeight="1" x14ac:dyDescent="0.35">
      <c r="B712" s="7"/>
      <c r="C712" s="2"/>
      <c r="D712" s="7"/>
    </row>
    <row r="713" spans="2:4" ht="12.75" customHeight="1" x14ac:dyDescent="0.35">
      <c r="B713" s="7"/>
      <c r="C713" s="2"/>
      <c r="D713" s="7"/>
    </row>
    <row r="714" spans="2:4" ht="12.75" customHeight="1" x14ac:dyDescent="0.35">
      <c r="B714" s="7"/>
      <c r="C714" s="2"/>
      <c r="D714" s="7"/>
    </row>
    <row r="715" spans="2:4" ht="12.75" customHeight="1" x14ac:dyDescent="0.35">
      <c r="B715" s="7"/>
      <c r="C715" s="2"/>
      <c r="D715" s="7"/>
    </row>
    <row r="716" spans="2:4" ht="12.75" customHeight="1" x14ac:dyDescent="0.35">
      <c r="B716" s="7"/>
      <c r="C716" s="2"/>
      <c r="D716" s="7"/>
    </row>
    <row r="717" spans="2:4" ht="12.75" customHeight="1" x14ac:dyDescent="0.35">
      <c r="B717" s="7"/>
      <c r="C717" s="2"/>
      <c r="D717" s="7"/>
    </row>
    <row r="718" spans="2:4" ht="12.75" customHeight="1" x14ac:dyDescent="0.35">
      <c r="B718" s="7"/>
      <c r="C718" s="2"/>
      <c r="D718" s="7"/>
    </row>
    <row r="719" spans="2:4" ht="12.75" customHeight="1" x14ac:dyDescent="0.35">
      <c r="B719" s="7"/>
      <c r="C719" s="2"/>
      <c r="D719" s="7"/>
    </row>
    <row r="720" spans="2:4" ht="12.75" customHeight="1" x14ac:dyDescent="0.35">
      <c r="B720" s="7"/>
      <c r="C720" s="2"/>
      <c r="D720" s="7"/>
    </row>
    <row r="721" spans="2:4" ht="12.75" customHeight="1" x14ac:dyDescent="0.35">
      <c r="B721" s="7"/>
      <c r="C721" s="2"/>
      <c r="D721" s="7"/>
    </row>
    <row r="722" spans="2:4" ht="12.75" customHeight="1" x14ac:dyDescent="0.35">
      <c r="B722" s="7"/>
      <c r="C722" s="2"/>
      <c r="D722" s="7"/>
    </row>
    <row r="723" spans="2:4" ht="12.75" customHeight="1" x14ac:dyDescent="0.35">
      <c r="B723" s="7"/>
      <c r="C723" s="2"/>
      <c r="D723" s="7"/>
    </row>
    <row r="724" spans="2:4" ht="12.75" customHeight="1" x14ac:dyDescent="0.35">
      <c r="B724" s="7"/>
      <c r="C724" s="2"/>
      <c r="D724" s="7"/>
    </row>
    <row r="725" spans="2:4" ht="12.75" customHeight="1" x14ac:dyDescent="0.35">
      <c r="B725" s="7"/>
      <c r="C725" s="2"/>
      <c r="D725" s="7"/>
    </row>
    <row r="726" spans="2:4" ht="12.75" customHeight="1" x14ac:dyDescent="0.35">
      <c r="B726" s="7"/>
      <c r="C726" s="2"/>
      <c r="D726" s="7"/>
    </row>
    <row r="727" spans="2:4" ht="12.75" customHeight="1" x14ac:dyDescent="0.35">
      <c r="B727" s="7"/>
      <c r="C727" s="2"/>
      <c r="D727" s="7"/>
    </row>
    <row r="728" spans="2:4" ht="12.75" customHeight="1" x14ac:dyDescent="0.35">
      <c r="B728" s="7"/>
      <c r="C728" s="2"/>
      <c r="D728" s="7"/>
    </row>
    <row r="729" spans="2:4" ht="12.75" customHeight="1" x14ac:dyDescent="0.35">
      <c r="B729" s="7"/>
      <c r="C729" s="2"/>
      <c r="D729" s="7"/>
    </row>
    <row r="730" spans="2:4" ht="12.75" customHeight="1" x14ac:dyDescent="0.35">
      <c r="B730" s="7"/>
      <c r="C730" s="2"/>
      <c r="D730" s="7"/>
    </row>
    <row r="731" spans="2:4" ht="12.75" customHeight="1" x14ac:dyDescent="0.35">
      <c r="B731" s="7"/>
      <c r="C731" s="2"/>
      <c r="D731" s="7"/>
    </row>
    <row r="732" spans="2:4" ht="12.75" customHeight="1" x14ac:dyDescent="0.35">
      <c r="B732" s="7"/>
      <c r="C732" s="2"/>
      <c r="D732" s="7"/>
    </row>
    <row r="733" spans="2:4" ht="12.75" customHeight="1" x14ac:dyDescent="0.35">
      <c r="B733" s="7"/>
      <c r="C733" s="2"/>
      <c r="D733" s="7"/>
    </row>
    <row r="734" spans="2:4" ht="12.75" customHeight="1" x14ac:dyDescent="0.35">
      <c r="B734" s="7"/>
      <c r="C734" s="2"/>
      <c r="D734" s="7"/>
    </row>
    <row r="735" spans="2:4" ht="12.75" customHeight="1" x14ac:dyDescent="0.35">
      <c r="B735" s="7"/>
      <c r="C735" s="2"/>
      <c r="D735" s="7"/>
    </row>
    <row r="736" spans="2:4" ht="12.75" customHeight="1" x14ac:dyDescent="0.35">
      <c r="B736" s="7"/>
      <c r="C736" s="2"/>
      <c r="D736" s="7"/>
    </row>
    <row r="737" spans="2:4" ht="12.75" customHeight="1" x14ac:dyDescent="0.35">
      <c r="B737" s="7"/>
      <c r="C737" s="2"/>
      <c r="D737" s="7"/>
    </row>
    <row r="738" spans="2:4" ht="12.75" customHeight="1" x14ac:dyDescent="0.35">
      <c r="B738" s="7"/>
      <c r="C738" s="2"/>
      <c r="D738" s="7"/>
    </row>
    <row r="739" spans="2:4" ht="12.75" customHeight="1" x14ac:dyDescent="0.35">
      <c r="B739" s="7"/>
      <c r="C739" s="2"/>
      <c r="D739" s="7"/>
    </row>
    <row r="740" spans="2:4" ht="12.75" customHeight="1" x14ac:dyDescent="0.35">
      <c r="B740" s="7"/>
      <c r="C740" s="2"/>
      <c r="D740" s="7"/>
    </row>
    <row r="741" spans="2:4" ht="12.75" customHeight="1" x14ac:dyDescent="0.35">
      <c r="B741" s="7"/>
      <c r="C741" s="2"/>
      <c r="D741" s="7"/>
    </row>
    <row r="742" spans="2:4" ht="12.75" customHeight="1" x14ac:dyDescent="0.35">
      <c r="B742" s="7"/>
      <c r="C742" s="2"/>
      <c r="D742" s="7"/>
    </row>
    <row r="743" spans="2:4" ht="12.75" customHeight="1" x14ac:dyDescent="0.35">
      <c r="B743" s="7"/>
      <c r="C743" s="2"/>
      <c r="D743" s="7"/>
    </row>
    <row r="744" spans="2:4" ht="12.75" customHeight="1" x14ac:dyDescent="0.35">
      <c r="B744" s="7"/>
      <c r="C744" s="2"/>
      <c r="D744" s="7"/>
    </row>
    <row r="745" spans="2:4" ht="12.75" customHeight="1" x14ac:dyDescent="0.35">
      <c r="B745" s="7"/>
      <c r="C745" s="2"/>
      <c r="D745" s="7"/>
    </row>
    <row r="746" spans="2:4" ht="12.75" customHeight="1" x14ac:dyDescent="0.35">
      <c r="B746" s="7"/>
      <c r="C746" s="2"/>
      <c r="D746" s="7"/>
    </row>
    <row r="747" spans="2:4" ht="12.75" customHeight="1" x14ac:dyDescent="0.35">
      <c r="B747" s="7"/>
      <c r="C747" s="2"/>
      <c r="D747" s="7"/>
    </row>
    <row r="748" spans="2:4" ht="12.75" customHeight="1" x14ac:dyDescent="0.35">
      <c r="B748" s="7"/>
      <c r="C748" s="2"/>
      <c r="D748" s="7"/>
    </row>
    <row r="749" spans="2:4" ht="12.75" customHeight="1" x14ac:dyDescent="0.35">
      <c r="B749" s="7"/>
      <c r="C749" s="2"/>
      <c r="D749" s="7"/>
    </row>
    <row r="750" spans="2:4" ht="12.75" customHeight="1" x14ac:dyDescent="0.35">
      <c r="B750" s="7"/>
      <c r="C750" s="2"/>
      <c r="D750" s="7"/>
    </row>
    <row r="751" spans="2:4" ht="12.75" customHeight="1" x14ac:dyDescent="0.35">
      <c r="B751" s="7"/>
      <c r="C751" s="2"/>
      <c r="D751" s="7"/>
    </row>
    <row r="752" spans="2:4" ht="12.75" customHeight="1" x14ac:dyDescent="0.35">
      <c r="B752" s="7"/>
      <c r="C752" s="2"/>
      <c r="D752" s="7"/>
    </row>
    <row r="753" spans="2:4" ht="12.75" customHeight="1" x14ac:dyDescent="0.35">
      <c r="B753" s="7"/>
      <c r="C753" s="2"/>
      <c r="D753" s="7"/>
    </row>
    <row r="754" spans="2:4" ht="12.75" customHeight="1" x14ac:dyDescent="0.35">
      <c r="B754" s="7"/>
      <c r="C754" s="2"/>
      <c r="D754" s="7"/>
    </row>
    <row r="755" spans="2:4" ht="12.75" customHeight="1" x14ac:dyDescent="0.35">
      <c r="B755" s="7"/>
      <c r="C755" s="2"/>
      <c r="D755" s="7"/>
    </row>
    <row r="756" spans="2:4" ht="12.75" customHeight="1" x14ac:dyDescent="0.35">
      <c r="B756" s="7"/>
      <c r="C756" s="2"/>
      <c r="D756" s="7"/>
    </row>
    <row r="757" spans="2:4" ht="12.75" customHeight="1" x14ac:dyDescent="0.35">
      <c r="B757" s="7"/>
      <c r="C757" s="2"/>
      <c r="D757" s="7"/>
    </row>
    <row r="758" spans="2:4" ht="12.75" customHeight="1" x14ac:dyDescent="0.35">
      <c r="B758" s="7"/>
      <c r="C758" s="2"/>
      <c r="D758" s="7"/>
    </row>
    <row r="759" spans="2:4" ht="12.75" customHeight="1" x14ac:dyDescent="0.35">
      <c r="B759" s="7"/>
      <c r="C759" s="2"/>
      <c r="D759" s="7"/>
    </row>
    <row r="760" spans="2:4" ht="12.75" customHeight="1" x14ac:dyDescent="0.35">
      <c r="B760" s="7"/>
      <c r="C760" s="2"/>
      <c r="D760" s="7"/>
    </row>
    <row r="761" spans="2:4" ht="12.75" customHeight="1" x14ac:dyDescent="0.35">
      <c r="B761" s="7"/>
      <c r="C761" s="2"/>
      <c r="D761" s="7"/>
    </row>
    <row r="762" spans="2:4" ht="12.75" customHeight="1" x14ac:dyDescent="0.35">
      <c r="B762" s="7"/>
      <c r="C762" s="2"/>
      <c r="D762" s="7"/>
    </row>
    <row r="763" spans="2:4" ht="12.75" customHeight="1" x14ac:dyDescent="0.35">
      <c r="B763" s="7"/>
      <c r="C763" s="2"/>
      <c r="D763" s="7"/>
    </row>
    <row r="764" spans="2:4" ht="12.75" customHeight="1" x14ac:dyDescent="0.35">
      <c r="B764" s="7"/>
      <c r="C764" s="2"/>
      <c r="D764" s="7"/>
    </row>
    <row r="765" spans="2:4" ht="12.75" customHeight="1" x14ac:dyDescent="0.35">
      <c r="B765" s="7"/>
      <c r="C765" s="2"/>
      <c r="D765" s="7"/>
    </row>
    <row r="766" spans="2:4" ht="12.75" customHeight="1" x14ac:dyDescent="0.35">
      <c r="B766" s="7"/>
      <c r="C766" s="2"/>
      <c r="D766" s="7"/>
    </row>
    <row r="767" spans="2:4" ht="12.75" customHeight="1" x14ac:dyDescent="0.35">
      <c r="B767" s="7"/>
      <c r="C767" s="2"/>
      <c r="D767" s="7"/>
    </row>
    <row r="768" spans="2:4" ht="12.75" customHeight="1" x14ac:dyDescent="0.35">
      <c r="B768" s="7"/>
      <c r="C768" s="2"/>
      <c r="D768" s="7"/>
    </row>
    <row r="769" spans="2:4" ht="12.75" customHeight="1" x14ac:dyDescent="0.35">
      <c r="B769" s="7"/>
      <c r="C769" s="2"/>
      <c r="D769" s="7"/>
    </row>
    <row r="770" spans="2:4" ht="12.75" customHeight="1" x14ac:dyDescent="0.35">
      <c r="B770" s="7"/>
      <c r="C770" s="2"/>
      <c r="D770" s="7"/>
    </row>
    <row r="771" spans="2:4" ht="12.75" customHeight="1" x14ac:dyDescent="0.35">
      <c r="B771" s="7"/>
      <c r="C771" s="2"/>
      <c r="D771" s="7"/>
    </row>
    <row r="772" spans="2:4" ht="12.75" customHeight="1" x14ac:dyDescent="0.35">
      <c r="B772" s="7"/>
      <c r="C772" s="2"/>
      <c r="D772" s="7"/>
    </row>
    <row r="773" spans="2:4" ht="12.75" customHeight="1" x14ac:dyDescent="0.35">
      <c r="B773" s="7"/>
      <c r="C773" s="2"/>
      <c r="D773" s="7"/>
    </row>
    <row r="774" spans="2:4" ht="12.75" customHeight="1" x14ac:dyDescent="0.35">
      <c r="B774" s="7"/>
      <c r="C774" s="2"/>
      <c r="D774" s="7"/>
    </row>
    <row r="775" spans="2:4" ht="12.75" customHeight="1" x14ac:dyDescent="0.35">
      <c r="B775" s="7"/>
      <c r="C775" s="2"/>
      <c r="D775" s="7"/>
    </row>
    <row r="776" spans="2:4" ht="12.75" customHeight="1" x14ac:dyDescent="0.35">
      <c r="B776" s="7"/>
      <c r="C776" s="2"/>
      <c r="D776" s="7"/>
    </row>
    <row r="777" spans="2:4" ht="12.75" customHeight="1" x14ac:dyDescent="0.35">
      <c r="B777" s="7"/>
      <c r="C777" s="2"/>
      <c r="D777" s="7"/>
    </row>
    <row r="778" spans="2:4" ht="12.75" customHeight="1" x14ac:dyDescent="0.35">
      <c r="B778" s="7"/>
      <c r="C778" s="2"/>
      <c r="D778" s="7"/>
    </row>
    <row r="779" spans="2:4" ht="12.75" customHeight="1" x14ac:dyDescent="0.35">
      <c r="B779" s="7"/>
      <c r="C779" s="2"/>
      <c r="D779" s="7"/>
    </row>
    <row r="780" spans="2:4" ht="12.75" customHeight="1" x14ac:dyDescent="0.35">
      <c r="B780" s="7"/>
      <c r="C780" s="2"/>
      <c r="D780" s="7"/>
    </row>
    <row r="781" spans="2:4" ht="12.75" customHeight="1" x14ac:dyDescent="0.35">
      <c r="B781" s="7"/>
      <c r="C781" s="2"/>
      <c r="D781" s="7"/>
    </row>
    <row r="782" spans="2:4" ht="12.75" customHeight="1" x14ac:dyDescent="0.35">
      <c r="B782" s="7"/>
      <c r="C782" s="2"/>
      <c r="D782" s="7"/>
    </row>
    <row r="783" spans="2:4" ht="12.75" customHeight="1" x14ac:dyDescent="0.35">
      <c r="B783" s="7"/>
      <c r="C783" s="2"/>
      <c r="D783" s="7"/>
    </row>
    <row r="784" spans="2:4" ht="12.75" customHeight="1" x14ac:dyDescent="0.35">
      <c r="B784" s="7"/>
      <c r="C784" s="2"/>
      <c r="D784" s="7"/>
    </row>
    <row r="785" spans="2:4" ht="12.75" customHeight="1" x14ac:dyDescent="0.35">
      <c r="B785" s="7"/>
      <c r="C785" s="2"/>
      <c r="D785" s="7"/>
    </row>
    <row r="786" spans="2:4" ht="12.75" customHeight="1" x14ac:dyDescent="0.35">
      <c r="B786" s="7"/>
      <c r="C786" s="2"/>
      <c r="D786" s="7"/>
    </row>
    <row r="787" spans="2:4" ht="12.75" customHeight="1" x14ac:dyDescent="0.35">
      <c r="B787" s="7"/>
      <c r="C787" s="2"/>
      <c r="D787" s="7"/>
    </row>
    <row r="788" spans="2:4" ht="12.75" customHeight="1" x14ac:dyDescent="0.35">
      <c r="B788" s="7"/>
      <c r="C788" s="2"/>
      <c r="D788" s="7"/>
    </row>
    <row r="789" spans="2:4" ht="12.75" customHeight="1" x14ac:dyDescent="0.35">
      <c r="B789" s="7"/>
      <c r="C789" s="2"/>
      <c r="D789" s="7"/>
    </row>
    <row r="790" spans="2:4" ht="12.75" customHeight="1" x14ac:dyDescent="0.35">
      <c r="B790" s="7"/>
      <c r="C790" s="2"/>
      <c r="D790" s="7"/>
    </row>
    <row r="791" spans="2:4" ht="12.75" customHeight="1" x14ac:dyDescent="0.35">
      <c r="B791" s="7"/>
      <c r="C791" s="2"/>
      <c r="D791" s="7"/>
    </row>
    <row r="792" spans="2:4" ht="12.75" customHeight="1" x14ac:dyDescent="0.35">
      <c r="B792" s="7"/>
      <c r="C792" s="2"/>
      <c r="D792" s="7"/>
    </row>
    <row r="793" spans="2:4" ht="12.75" customHeight="1" x14ac:dyDescent="0.35">
      <c r="B793" s="7"/>
      <c r="C793" s="2"/>
      <c r="D793" s="7"/>
    </row>
    <row r="794" spans="2:4" ht="12.75" customHeight="1" x14ac:dyDescent="0.35">
      <c r="B794" s="7"/>
      <c r="C794" s="2"/>
      <c r="D794" s="7"/>
    </row>
    <row r="795" spans="2:4" ht="12.75" customHeight="1" x14ac:dyDescent="0.35">
      <c r="B795" s="7"/>
      <c r="C795" s="2"/>
      <c r="D795" s="7"/>
    </row>
    <row r="796" spans="2:4" ht="12.75" customHeight="1" x14ac:dyDescent="0.35">
      <c r="B796" s="7"/>
      <c r="C796" s="2"/>
      <c r="D796" s="7"/>
    </row>
    <row r="797" spans="2:4" ht="12.75" customHeight="1" x14ac:dyDescent="0.35">
      <c r="B797" s="7"/>
      <c r="C797" s="2"/>
      <c r="D797" s="7"/>
    </row>
    <row r="798" spans="2:4" ht="12.75" customHeight="1" x14ac:dyDescent="0.35">
      <c r="B798" s="7"/>
      <c r="C798" s="2"/>
      <c r="D798" s="7"/>
    </row>
    <row r="799" spans="2:4" ht="12.75" customHeight="1" x14ac:dyDescent="0.35">
      <c r="B799" s="7"/>
      <c r="C799" s="2"/>
      <c r="D799" s="7"/>
    </row>
    <row r="800" spans="2:4" ht="12.75" customHeight="1" x14ac:dyDescent="0.35">
      <c r="B800" s="7"/>
      <c r="C800" s="2"/>
      <c r="D800" s="7"/>
    </row>
    <row r="801" spans="2:4" ht="12.75" customHeight="1" x14ac:dyDescent="0.35">
      <c r="B801" s="7"/>
      <c r="C801" s="2"/>
      <c r="D801" s="7"/>
    </row>
    <row r="802" spans="2:4" ht="12.75" customHeight="1" x14ac:dyDescent="0.35">
      <c r="B802" s="7"/>
      <c r="C802" s="2"/>
      <c r="D802" s="7"/>
    </row>
    <row r="803" spans="2:4" ht="12.75" customHeight="1" x14ac:dyDescent="0.35">
      <c r="B803" s="7"/>
      <c r="C803" s="2"/>
      <c r="D803" s="7"/>
    </row>
    <row r="804" spans="2:4" ht="12.75" customHeight="1" x14ac:dyDescent="0.35">
      <c r="B804" s="7"/>
      <c r="C804" s="2"/>
      <c r="D804" s="7"/>
    </row>
    <row r="805" spans="2:4" ht="12.75" customHeight="1" x14ac:dyDescent="0.35">
      <c r="B805" s="7"/>
      <c r="C805" s="2"/>
      <c r="D805" s="7"/>
    </row>
    <row r="806" spans="2:4" ht="12.75" customHeight="1" x14ac:dyDescent="0.35">
      <c r="B806" s="7"/>
      <c r="C806" s="2"/>
      <c r="D806" s="7"/>
    </row>
    <row r="807" spans="2:4" ht="12.75" customHeight="1" x14ac:dyDescent="0.35">
      <c r="B807" s="7"/>
      <c r="C807" s="2"/>
      <c r="D807" s="7"/>
    </row>
    <row r="808" spans="2:4" ht="12.75" customHeight="1" x14ac:dyDescent="0.35">
      <c r="B808" s="7"/>
      <c r="C808" s="2"/>
      <c r="D808" s="7"/>
    </row>
    <row r="809" spans="2:4" ht="12.75" customHeight="1" x14ac:dyDescent="0.35">
      <c r="B809" s="7"/>
      <c r="C809" s="2"/>
      <c r="D809" s="7"/>
    </row>
    <row r="810" spans="2:4" ht="12.75" customHeight="1" x14ac:dyDescent="0.35">
      <c r="B810" s="7"/>
      <c r="C810" s="2"/>
      <c r="D810" s="7"/>
    </row>
    <row r="811" spans="2:4" ht="12.75" customHeight="1" x14ac:dyDescent="0.35">
      <c r="B811" s="7"/>
      <c r="C811" s="2"/>
      <c r="D811" s="7"/>
    </row>
    <row r="812" spans="2:4" ht="12.75" customHeight="1" x14ac:dyDescent="0.35">
      <c r="B812" s="7"/>
      <c r="C812" s="2"/>
      <c r="D812" s="7"/>
    </row>
    <row r="813" spans="2:4" ht="12.75" customHeight="1" x14ac:dyDescent="0.35">
      <c r="B813" s="7"/>
      <c r="C813" s="2"/>
      <c r="D813" s="7"/>
    </row>
    <row r="814" spans="2:4" ht="12.75" customHeight="1" x14ac:dyDescent="0.35">
      <c r="B814" s="7"/>
      <c r="C814" s="2"/>
      <c r="D814" s="7"/>
    </row>
    <row r="815" spans="2:4" ht="12.75" customHeight="1" x14ac:dyDescent="0.35">
      <c r="B815" s="7"/>
      <c r="C815" s="2"/>
      <c r="D815" s="7"/>
    </row>
    <row r="816" spans="2:4" ht="12.75" customHeight="1" x14ac:dyDescent="0.35">
      <c r="B816" s="7"/>
      <c r="C816" s="2"/>
      <c r="D816" s="7"/>
    </row>
    <row r="817" spans="2:4" ht="12.75" customHeight="1" x14ac:dyDescent="0.35">
      <c r="B817" s="7"/>
      <c r="C817" s="2"/>
      <c r="D817" s="7"/>
    </row>
    <row r="818" spans="2:4" ht="12.75" customHeight="1" x14ac:dyDescent="0.35">
      <c r="B818" s="7"/>
      <c r="C818" s="2"/>
      <c r="D818" s="7"/>
    </row>
    <row r="819" spans="2:4" ht="12.75" customHeight="1" x14ac:dyDescent="0.35">
      <c r="B819" s="7"/>
      <c r="C819" s="2"/>
      <c r="D819" s="7"/>
    </row>
    <row r="820" spans="2:4" ht="12.75" customHeight="1" x14ac:dyDescent="0.35">
      <c r="B820" s="7"/>
      <c r="C820" s="2"/>
      <c r="D820" s="7"/>
    </row>
    <row r="821" spans="2:4" ht="12.75" customHeight="1" x14ac:dyDescent="0.35">
      <c r="B821" s="7"/>
      <c r="C821" s="2"/>
      <c r="D821" s="7"/>
    </row>
    <row r="822" spans="2:4" ht="12.75" customHeight="1" x14ac:dyDescent="0.35">
      <c r="B822" s="7"/>
      <c r="C822" s="2"/>
      <c r="D822" s="7"/>
    </row>
    <row r="823" spans="2:4" ht="12.75" customHeight="1" x14ac:dyDescent="0.35">
      <c r="B823" s="7"/>
      <c r="C823" s="2"/>
      <c r="D823" s="7"/>
    </row>
    <row r="824" spans="2:4" ht="12.75" customHeight="1" x14ac:dyDescent="0.35">
      <c r="B824" s="7"/>
      <c r="C824" s="2"/>
      <c r="D824" s="7"/>
    </row>
    <row r="825" spans="2:4" ht="12.75" customHeight="1" x14ac:dyDescent="0.35">
      <c r="B825" s="7"/>
      <c r="C825" s="2"/>
      <c r="D825" s="7"/>
    </row>
    <row r="826" spans="2:4" ht="12.75" customHeight="1" x14ac:dyDescent="0.35">
      <c r="B826" s="7"/>
      <c r="C826" s="2"/>
      <c r="D826" s="7"/>
    </row>
    <row r="827" spans="2:4" ht="12.75" customHeight="1" x14ac:dyDescent="0.35">
      <c r="B827" s="7"/>
      <c r="C827" s="2"/>
      <c r="D827" s="7"/>
    </row>
    <row r="828" spans="2:4" ht="12.75" customHeight="1" x14ac:dyDescent="0.35">
      <c r="B828" s="7"/>
      <c r="C828" s="2"/>
      <c r="D828" s="7"/>
    </row>
    <row r="829" spans="2:4" ht="12.75" customHeight="1" x14ac:dyDescent="0.35">
      <c r="B829" s="7"/>
      <c r="C829" s="2"/>
      <c r="D829" s="7"/>
    </row>
    <row r="830" spans="2:4" ht="12.75" customHeight="1" x14ac:dyDescent="0.35">
      <c r="B830" s="7"/>
      <c r="C830" s="2"/>
      <c r="D830" s="7"/>
    </row>
    <row r="831" spans="2:4" ht="12.75" customHeight="1" x14ac:dyDescent="0.35">
      <c r="B831" s="7"/>
      <c r="C831" s="2"/>
      <c r="D831" s="7"/>
    </row>
    <row r="832" spans="2:4" ht="12.75" customHeight="1" x14ac:dyDescent="0.35">
      <c r="B832" s="7"/>
      <c r="C832" s="2"/>
      <c r="D832" s="7"/>
    </row>
    <row r="833" spans="2:4" ht="12.75" customHeight="1" x14ac:dyDescent="0.35">
      <c r="B833" s="7"/>
      <c r="C833" s="2"/>
      <c r="D833" s="7"/>
    </row>
    <row r="834" spans="2:4" ht="12.75" customHeight="1" x14ac:dyDescent="0.35">
      <c r="B834" s="7"/>
      <c r="C834" s="2"/>
      <c r="D834" s="7"/>
    </row>
    <row r="835" spans="2:4" ht="12.75" customHeight="1" x14ac:dyDescent="0.35">
      <c r="B835" s="7"/>
      <c r="C835" s="2"/>
      <c r="D835" s="7"/>
    </row>
    <row r="836" spans="2:4" ht="12.75" customHeight="1" x14ac:dyDescent="0.35">
      <c r="B836" s="7"/>
      <c r="C836" s="2"/>
      <c r="D836" s="7"/>
    </row>
    <row r="837" spans="2:4" ht="12.75" customHeight="1" x14ac:dyDescent="0.35">
      <c r="B837" s="7"/>
      <c r="C837" s="2"/>
      <c r="D837" s="7"/>
    </row>
    <row r="838" spans="2:4" ht="12.75" customHeight="1" x14ac:dyDescent="0.35">
      <c r="B838" s="7"/>
      <c r="C838" s="2"/>
      <c r="D838" s="7"/>
    </row>
    <row r="839" spans="2:4" ht="12.75" customHeight="1" x14ac:dyDescent="0.35">
      <c r="B839" s="7"/>
      <c r="C839" s="2"/>
      <c r="D839" s="7"/>
    </row>
    <row r="840" spans="2:4" ht="12.75" customHeight="1" x14ac:dyDescent="0.35">
      <c r="B840" s="7"/>
      <c r="C840" s="2"/>
      <c r="D840" s="7"/>
    </row>
    <row r="841" spans="2:4" ht="12.75" customHeight="1" x14ac:dyDescent="0.35">
      <c r="B841" s="7"/>
      <c r="C841" s="2"/>
      <c r="D841" s="7"/>
    </row>
    <row r="842" spans="2:4" ht="12.75" customHeight="1" x14ac:dyDescent="0.35">
      <c r="B842" s="7"/>
      <c r="C842" s="2"/>
      <c r="D842" s="7"/>
    </row>
    <row r="843" spans="2:4" ht="12.75" customHeight="1" x14ac:dyDescent="0.35">
      <c r="B843" s="7"/>
      <c r="C843" s="2"/>
      <c r="D843" s="7"/>
    </row>
    <row r="844" spans="2:4" ht="12.75" customHeight="1" x14ac:dyDescent="0.35">
      <c r="B844" s="7"/>
      <c r="C844" s="2"/>
      <c r="D844" s="7"/>
    </row>
    <row r="845" spans="2:4" ht="12.75" customHeight="1" x14ac:dyDescent="0.35">
      <c r="B845" s="7"/>
      <c r="C845" s="2"/>
      <c r="D845" s="7"/>
    </row>
    <row r="846" spans="2:4" ht="12.75" customHeight="1" x14ac:dyDescent="0.35">
      <c r="B846" s="7"/>
      <c r="C846" s="2"/>
      <c r="D846" s="7"/>
    </row>
    <row r="847" spans="2:4" ht="12.75" customHeight="1" x14ac:dyDescent="0.35">
      <c r="B847" s="7"/>
      <c r="C847" s="2"/>
      <c r="D847" s="7"/>
    </row>
    <row r="848" spans="2:4" ht="12.75" customHeight="1" x14ac:dyDescent="0.35">
      <c r="B848" s="7"/>
      <c r="C848" s="2"/>
      <c r="D848" s="7"/>
    </row>
    <row r="849" spans="2:4" ht="12.75" customHeight="1" x14ac:dyDescent="0.35">
      <c r="B849" s="7"/>
      <c r="C849" s="2"/>
      <c r="D849" s="7"/>
    </row>
    <row r="850" spans="2:4" ht="12.75" customHeight="1" x14ac:dyDescent="0.35">
      <c r="B850" s="7"/>
      <c r="C850" s="2"/>
      <c r="D850" s="7"/>
    </row>
    <row r="851" spans="2:4" ht="12.75" customHeight="1" x14ac:dyDescent="0.35">
      <c r="B851" s="7"/>
      <c r="C851" s="2"/>
      <c r="D851" s="7"/>
    </row>
    <row r="852" spans="2:4" ht="12.75" customHeight="1" x14ac:dyDescent="0.35">
      <c r="B852" s="7"/>
      <c r="C852" s="2"/>
      <c r="D852" s="7"/>
    </row>
    <row r="853" spans="2:4" ht="12.75" customHeight="1" x14ac:dyDescent="0.35">
      <c r="B853" s="7"/>
      <c r="C853" s="2"/>
      <c r="D853" s="7"/>
    </row>
    <row r="854" spans="2:4" ht="12.75" customHeight="1" x14ac:dyDescent="0.35">
      <c r="B854" s="7"/>
      <c r="C854" s="2"/>
      <c r="D854" s="7"/>
    </row>
    <row r="855" spans="2:4" ht="12.75" customHeight="1" x14ac:dyDescent="0.35">
      <c r="B855" s="7"/>
      <c r="C855" s="2"/>
      <c r="D855" s="7"/>
    </row>
    <row r="856" spans="2:4" ht="12.75" customHeight="1" x14ac:dyDescent="0.35">
      <c r="B856" s="7"/>
      <c r="C856" s="2"/>
      <c r="D856" s="7"/>
    </row>
    <row r="857" spans="2:4" ht="12.75" customHeight="1" x14ac:dyDescent="0.35">
      <c r="B857" s="7"/>
      <c r="C857" s="2"/>
      <c r="D857" s="7"/>
    </row>
    <row r="858" spans="2:4" ht="12.75" customHeight="1" x14ac:dyDescent="0.35">
      <c r="B858" s="7"/>
      <c r="C858" s="2"/>
      <c r="D858" s="7"/>
    </row>
    <row r="859" spans="2:4" ht="12.75" customHeight="1" x14ac:dyDescent="0.35">
      <c r="B859" s="7"/>
      <c r="C859" s="2"/>
      <c r="D859" s="7"/>
    </row>
    <row r="860" spans="2:4" ht="12.75" customHeight="1" x14ac:dyDescent="0.35">
      <c r="B860" s="7"/>
      <c r="C860" s="2"/>
      <c r="D860" s="7"/>
    </row>
    <row r="861" spans="2:4" ht="12.75" customHeight="1" x14ac:dyDescent="0.35">
      <c r="B861" s="7"/>
      <c r="C861" s="2"/>
      <c r="D861" s="7"/>
    </row>
    <row r="862" spans="2:4" ht="12.75" customHeight="1" x14ac:dyDescent="0.35">
      <c r="B862" s="7"/>
      <c r="C862" s="2"/>
      <c r="D862" s="7"/>
    </row>
    <row r="863" spans="2:4" ht="12.75" customHeight="1" x14ac:dyDescent="0.35">
      <c r="B863" s="7"/>
      <c r="C863" s="2"/>
      <c r="D863" s="7"/>
    </row>
    <row r="864" spans="2:4" ht="12.75" customHeight="1" x14ac:dyDescent="0.35">
      <c r="B864" s="7"/>
      <c r="C864" s="2"/>
      <c r="D864" s="7"/>
    </row>
    <row r="865" spans="2:4" ht="12.75" customHeight="1" x14ac:dyDescent="0.35">
      <c r="B865" s="7"/>
      <c r="C865" s="2"/>
      <c r="D865" s="7"/>
    </row>
    <row r="866" spans="2:4" ht="12.75" customHeight="1" x14ac:dyDescent="0.35">
      <c r="B866" s="7"/>
      <c r="C866" s="2"/>
      <c r="D866" s="7"/>
    </row>
    <row r="867" spans="2:4" ht="12.75" customHeight="1" x14ac:dyDescent="0.35">
      <c r="B867" s="7"/>
      <c r="C867" s="2"/>
      <c r="D867" s="7"/>
    </row>
    <row r="868" spans="2:4" ht="12.75" customHeight="1" x14ac:dyDescent="0.35">
      <c r="B868" s="7"/>
      <c r="C868" s="2"/>
      <c r="D868" s="7"/>
    </row>
    <row r="869" spans="2:4" ht="12.75" customHeight="1" x14ac:dyDescent="0.35">
      <c r="B869" s="7"/>
      <c r="C869" s="2"/>
      <c r="D869" s="7"/>
    </row>
    <row r="870" spans="2:4" ht="12.75" customHeight="1" x14ac:dyDescent="0.35">
      <c r="B870" s="7"/>
      <c r="C870" s="2"/>
      <c r="D870" s="7"/>
    </row>
    <row r="871" spans="2:4" ht="12.75" customHeight="1" x14ac:dyDescent="0.35">
      <c r="B871" s="7"/>
      <c r="C871" s="2"/>
      <c r="D871" s="7"/>
    </row>
    <row r="872" spans="2:4" ht="12.75" customHeight="1" x14ac:dyDescent="0.35">
      <c r="B872" s="7"/>
      <c r="C872" s="2"/>
      <c r="D872" s="7"/>
    </row>
    <row r="873" spans="2:4" ht="12.75" customHeight="1" x14ac:dyDescent="0.35">
      <c r="B873" s="7"/>
      <c r="C873" s="2"/>
      <c r="D873" s="7"/>
    </row>
    <row r="874" spans="2:4" ht="12.75" customHeight="1" x14ac:dyDescent="0.35">
      <c r="B874" s="7"/>
      <c r="C874" s="2"/>
      <c r="D874" s="7"/>
    </row>
    <row r="875" spans="2:4" ht="12.75" customHeight="1" x14ac:dyDescent="0.35">
      <c r="B875" s="7"/>
      <c r="C875" s="2"/>
      <c r="D875" s="7"/>
    </row>
    <row r="876" spans="2:4" ht="12.75" customHeight="1" x14ac:dyDescent="0.35">
      <c r="B876" s="7"/>
      <c r="C876" s="2"/>
      <c r="D876" s="7"/>
    </row>
    <row r="877" spans="2:4" ht="12.75" customHeight="1" x14ac:dyDescent="0.35">
      <c r="B877" s="7"/>
      <c r="C877" s="2"/>
      <c r="D877" s="7"/>
    </row>
    <row r="878" spans="2:4" ht="12.75" customHeight="1" x14ac:dyDescent="0.35">
      <c r="B878" s="7"/>
      <c r="C878" s="2"/>
      <c r="D878" s="7"/>
    </row>
    <row r="879" spans="2:4" ht="12.75" customHeight="1" x14ac:dyDescent="0.35">
      <c r="B879" s="7"/>
      <c r="C879" s="2"/>
      <c r="D879" s="7"/>
    </row>
    <row r="880" spans="2:4" ht="12.75" customHeight="1" x14ac:dyDescent="0.35">
      <c r="B880" s="7"/>
      <c r="C880" s="2"/>
      <c r="D880" s="7"/>
    </row>
    <row r="881" spans="2:4" ht="12.75" customHeight="1" x14ac:dyDescent="0.35">
      <c r="B881" s="7"/>
      <c r="C881" s="2"/>
      <c r="D881" s="7"/>
    </row>
    <row r="882" spans="2:4" ht="12.75" customHeight="1" x14ac:dyDescent="0.35">
      <c r="B882" s="7"/>
      <c r="C882" s="2"/>
      <c r="D882" s="7"/>
    </row>
    <row r="883" spans="2:4" ht="12.75" customHeight="1" x14ac:dyDescent="0.35">
      <c r="B883" s="7"/>
      <c r="C883" s="2"/>
      <c r="D883" s="7"/>
    </row>
    <row r="884" spans="2:4" ht="12.75" customHeight="1" x14ac:dyDescent="0.35">
      <c r="B884" s="7"/>
      <c r="C884" s="2"/>
      <c r="D884" s="7"/>
    </row>
    <row r="885" spans="2:4" ht="12.75" customHeight="1" x14ac:dyDescent="0.35">
      <c r="B885" s="7"/>
      <c r="C885" s="2"/>
      <c r="D885" s="7"/>
    </row>
    <row r="886" spans="2:4" ht="12.75" customHeight="1" x14ac:dyDescent="0.35">
      <c r="B886" s="7"/>
      <c r="C886" s="2"/>
      <c r="D886" s="7"/>
    </row>
    <row r="887" spans="2:4" ht="12.75" customHeight="1" x14ac:dyDescent="0.35">
      <c r="B887" s="7"/>
      <c r="C887" s="2"/>
      <c r="D887" s="7"/>
    </row>
    <row r="888" spans="2:4" ht="12.75" customHeight="1" x14ac:dyDescent="0.35">
      <c r="B888" s="7"/>
      <c r="C888" s="2"/>
      <c r="D888" s="7"/>
    </row>
    <row r="889" spans="2:4" ht="12.75" customHeight="1" x14ac:dyDescent="0.35">
      <c r="B889" s="7"/>
      <c r="C889" s="2"/>
      <c r="D889" s="7"/>
    </row>
    <row r="890" spans="2:4" ht="12.75" customHeight="1" x14ac:dyDescent="0.35">
      <c r="B890" s="7"/>
      <c r="C890" s="2"/>
      <c r="D890" s="7"/>
    </row>
    <row r="891" spans="2:4" ht="12.75" customHeight="1" x14ac:dyDescent="0.35">
      <c r="B891" s="7"/>
      <c r="C891" s="2"/>
      <c r="D891" s="7"/>
    </row>
    <row r="892" spans="2:4" ht="12.75" customHeight="1" x14ac:dyDescent="0.35">
      <c r="B892" s="7"/>
      <c r="C892" s="2"/>
      <c r="D892" s="7"/>
    </row>
    <row r="893" spans="2:4" ht="12.75" customHeight="1" x14ac:dyDescent="0.35">
      <c r="B893" s="7"/>
      <c r="C893" s="2"/>
      <c r="D893" s="7"/>
    </row>
    <row r="894" spans="2:4" ht="12.75" customHeight="1" x14ac:dyDescent="0.35">
      <c r="B894" s="7"/>
      <c r="C894" s="2"/>
      <c r="D894" s="7"/>
    </row>
    <row r="895" spans="2:4" ht="12.75" customHeight="1" x14ac:dyDescent="0.35">
      <c r="B895" s="7"/>
      <c r="C895" s="2"/>
      <c r="D895" s="7"/>
    </row>
    <row r="896" spans="2:4" ht="12.75" customHeight="1" x14ac:dyDescent="0.35">
      <c r="B896" s="7"/>
      <c r="C896" s="2"/>
      <c r="D896" s="7"/>
    </row>
    <row r="897" spans="2:4" ht="12.75" customHeight="1" x14ac:dyDescent="0.35">
      <c r="B897" s="7"/>
      <c r="C897" s="2"/>
      <c r="D897" s="7"/>
    </row>
    <row r="898" spans="2:4" ht="12.75" customHeight="1" x14ac:dyDescent="0.35">
      <c r="B898" s="7"/>
      <c r="C898" s="2"/>
      <c r="D898" s="7"/>
    </row>
    <row r="899" spans="2:4" ht="12.75" customHeight="1" x14ac:dyDescent="0.35">
      <c r="B899" s="7"/>
      <c r="C899" s="2"/>
      <c r="D899" s="7"/>
    </row>
    <row r="900" spans="2:4" ht="12.75" customHeight="1" x14ac:dyDescent="0.35">
      <c r="B900" s="7"/>
      <c r="C900" s="2"/>
      <c r="D900" s="7"/>
    </row>
    <row r="901" spans="2:4" ht="12.75" customHeight="1" x14ac:dyDescent="0.35">
      <c r="B901" s="7"/>
      <c r="C901" s="2"/>
      <c r="D901" s="7"/>
    </row>
    <row r="902" spans="2:4" ht="12.75" customHeight="1" x14ac:dyDescent="0.35">
      <c r="B902" s="7"/>
      <c r="C902" s="2"/>
      <c r="D902" s="7"/>
    </row>
    <row r="903" spans="2:4" ht="12.75" customHeight="1" x14ac:dyDescent="0.35">
      <c r="B903" s="7"/>
      <c r="C903" s="2"/>
      <c r="D903" s="7"/>
    </row>
    <row r="904" spans="2:4" ht="12.75" customHeight="1" x14ac:dyDescent="0.35">
      <c r="B904" s="7"/>
      <c r="C904" s="2"/>
      <c r="D904" s="7"/>
    </row>
    <row r="905" spans="2:4" ht="12.75" customHeight="1" x14ac:dyDescent="0.35">
      <c r="B905" s="7"/>
      <c r="C905" s="2"/>
      <c r="D905" s="7"/>
    </row>
    <row r="906" spans="2:4" ht="12.75" customHeight="1" x14ac:dyDescent="0.35">
      <c r="B906" s="7"/>
      <c r="C906" s="2"/>
      <c r="D906" s="7"/>
    </row>
    <row r="907" spans="2:4" ht="12.75" customHeight="1" x14ac:dyDescent="0.35">
      <c r="B907" s="7"/>
      <c r="C907" s="2"/>
      <c r="D907" s="7"/>
    </row>
    <row r="908" spans="2:4" ht="12.75" customHeight="1" x14ac:dyDescent="0.35">
      <c r="B908" s="7"/>
      <c r="C908" s="2"/>
      <c r="D908" s="7"/>
    </row>
    <row r="909" spans="2:4" ht="12.75" customHeight="1" x14ac:dyDescent="0.35">
      <c r="B909" s="7"/>
      <c r="C909" s="2"/>
      <c r="D909" s="7"/>
    </row>
    <row r="910" spans="2:4" ht="12.75" customHeight="1" x14ac:dyDescent="0.35">
      <c r="B910" s="7"/>
      <c r="C910" s="2"/>
      <c r="D910" s="7"/>
    </row>
    <row r="911" spans="2:4" ht="12.75" customHeight="1" x14ac:dyDescent="0.35">
      <c r="B911" s="7"/>
      <c r="C911" s="2"/>
      <c r="D911" s="7"/>
    </row>
    <row r="912" spans="2:4" ht="12.75" customHeight="1" x14ac:dyDescent="0.35">
      <c r="B912" s="7"/>
      <c r="C912" s="2"/>
      <c r="D912" s="7"/>
    </row>
    <row r="913" spans="2:4" ht="12.75" customHeight="1" x14ac:dyDescent="0.35">
      <c r="B913" s="7"/>
      <c r="C913" s="2"/>
      <c r="D913" s="7"/>
    </row>
    <row r="914" spans="2:4" ht="12.75" customHeight="1" x14ac:dyDescent="0.35">
      <c r="B914" s="7"/>
      <c r="C914" s="2"/>
      <c r="D914" s="7"/>
    </row>
    <row r="915" spans="2:4" ht="12.75" customHeight="1" x14ac:dyDescent="0.35">
      <c r="B915" s="7"/>
      <c r="C915" s="2"/>
      <c r="D915" s="7"/>
    </row>
    <row r="916" spans="2:4" ht="12.75" customHeight="1" x14ac:dyDescent="0.35">
      <c r="B916" s="7"/>
      <c r="C916" s="2"/>
      <c r="D916" s="7"/>
    </row>
    <row r="917" spans="2:4" ht="12.75" customHeight="1" x14ac:dyDescent="0.35">
      <c r="B917" s="7"/>
      <c r="C917" s="2"/>
      <c r="D917" s="7"/>
    </row>
    <row r="918" spans="2:4" ht="12.75" customHeight="1" x14ac:dyDescent="0.35">
      <c r="B918" s="7"/>
      <c r="C918" s="2"/>
      <c r="D918" s="7"/>
    </row>
    <row r="919" spans="2:4" ht="12.75" customHeight="1" x14ac:dyDescent="0.35">
      <c r="B919" s="7"/>
      <c r="C919" s="2"/>
      <c r="D919" s="7"/>
    </row>
    <row r="920" spans="2:4" ht="12.75" customHeight="1" x14ac:dyDescent="0.35">
      <c r="B920" s="7"/>
      <c r="C920" s="2"/>
      <c r="D920" s="7"/>
    </row>
    <row r="921" spans="2:4" ht="12.75" customHeight="1" x14ac:dyDescent="0.35">
      <c r="B921" s="7"/>
      <c r="C921" s="2"/>
      <c r="D921" s="7"/>
    </row>
    <row r="922" spans="2:4" ht="12.75" customHeight="1" x14ac:dyDescent="0.35">
      <c r="B922" s="7"/>
      <c r="C922" s="2"/>
      <c r="D922" s="7"/>
    </row>
    <row r="923" spans="2:4" ht="12.75" customHeight="1" x14ac:dyDescent="0.35">
      <c r="B923" s="7"/>
      <c r="C923" s="2"/>
      <c r="D923" s="7"/>
    </row>
    <row r="924" spans="2:4" ht="12.75" customHeight="1" x14ac:dyDescent="0.35">
      <c r="B924" s="7"/>
      <c r="C924" s="2"/>
      <c r="D924" s="7"/>
    </row>
    <row r="925" spans="2:4" ht="12.75" customHeight="1" x14ac:dyDescent="0.35">
      <c r="B925" s="7"/>
      <c r="C925" s="2"/>
      <c r="D925" s="7"/>
    </row>
    <row r="926" spans="2:4" ht="12.75" customHeight="1" x14ac:dyDescent="0.35">
      <c r="B926" s="7"/>
      <c r="C926" s="2"/>
      <c r="D926" s="7"/>
    </row>
    <row r="927" spans="2:4" ht="12.75" customHeight="1" x14ac:dyDescent="0.35">
      <c r="B927" s="7"/>
      <c r="C927" s="2"/>
      <c r="D927" s="7"/>
    </row>
    <row r="928" spans="2:4" ht="12.75" customHeight="1" x14ac:dyDescent="0.35">
      <c r="B928" s="7"/>
      <c r="C928" s="2"/>
      <c r="D928" s="7"/>
    </row>
    <row r="929" spans="2:4" ht="12.75" customHeight="1" x14ac:dyDescent="0.35">
      <c r="B929" s="7"/>
      <c r="C929" s="2"/>
      <c r="D929" s="7"/>
    </row>
    <row r="930" spans="2:4" ht="12.75" customHeight="1" x14ac:dyDescent="0.35">
      <c r="B930" s="7"/>
      <c r="C930" s="2"/>
      <c r="D930" s="7"/>
    </row>
    <row r="931" spans="2:4" ht="12.75" customHeight="1" x14ac:dyDescent="0.35">
      <c r="B931" s="7"/>
      <c r="C931" s="2"/>
      <c r="D931" s="7"/>
    </row>
    <row r="932" spans="2:4" ht="12.75" customHeight="1" x14ac:dyDescent="0.35">
      <c r="B932" s="7"/>
      <c r="C932" s="2"/>
      <c r="D932" s="7"/>
    </row>
    <row r="933" spans="2:4" ht="12.75" customHeight="1" x14ac:dyDescent="0.35">
      <c r="B933" s="7"/>
      <c r="C933" s="2"/>
      <c r="D933" s="7"/>
    </row>
    <row r="934" spans="2:4" ht="12.75" customHeight="1" x14ac:dyDescent="0.35">
      <c r="B934" s="7"/>
      <c r="C934" s="2"/>
      <c r="D934" s="7"/>
    </row>
    <row r="935" spans="2:4" ht="12.75" customHeight="1" x14ac:dyDescent="0.35">
      <c r="B935" s="7"/>
      <c r="C935" s="2"/>
      <c r="D935" s="7"/>
    </row>
    <row r="936" spans="2:4" ht="12.75" customHeight="1" x14ac:dyDescent="0.35">
      <c r="B936" s="7"/>
      <c r="C936" s="2"/>
      <c r="D936" s="7"/>
    </row>
    <row r="937" spans="2:4" ht="12.75" customHeight="1" x14ac:dyDescent="0.35">
      <c r="B937" s="7"/>
      <c r="C937" s="2"/>
      <c r="D937" s="7"/>
    </row>
    <row r="938" spans="2:4" ht="12.75" customHeight="1" x14ac:dyDescent="0.35">
      <c r="B938" s="7"/>
      <c r="C938" s="2"/>
      <c r="D938" s="7"/>
    </row>
    <row r="939" spans="2:4" ht="12.75" customHeight="1" x14ac:dyDescent="0.35">
      <c r="B939" s="7"/>
      <c r="C939" s="2"/>
      <c r="D939" s="7"/>
    </row>
    <row r="940" spans="2:4" ht="12.75" customHeight="1" x14ac:dyDescent="0.35">
      <c r="B940" s="7"/>
      <c r="C940" s="2"/>
      <c r="D940" s="7"/>
    </row>
    <row r="941" spans="2:4" ht="12.75" customHeight="1" x14ac:dyDescent="0.35">
      <c r="B941" s="7"/>
      <c r="C941" s="2"/>
      <c r="D941" s="7"/>
    </row>
    <row r="942" spans="2:4" ht="12.75" customHeight="1" x14ac:dyDescent="0.35">
      <c r="B942" s="7"/>
      <c r="C942" s="2"/>
      <c r="D942" s="7"/>
    </row>
    <row r="943" spans="2:4" ht="12.75" customHeight="1" x14ac:dyDescent="0.35">
      <c r="B943" s="7"/>
      <c r="C943" s="2"/>
      <c r="D943" s="7"/>
    </row>
    <row r="944" spans="2:4" ht="12.75" customHeight="1" x14ac:dyDescent="0.35">
      <c r="B944" s="7"/>
      <c r="C944" s="2"/>
      <c r="D944" s="7"/>
    </row>
    <row r="945" spans="2:4" ht="12.75" customHeight="1" x14ac:dyDescent="0.35">
      <c r="B945" s="7"/>
      <c r="C945" s="2"/>
      <c r="D945" s="7"/>
    </row>
    <row r="946" spans="2:4" ht="12.75" customHeight="1" x14ac:dyDescent="0.35">
      <c r="B946" s="7"/>
      <c r="C946" s="2"/>
      <c r="D946" s="7"/>
    </row>
    <row r="947" spans="2:4" ht="12.75" customHeight="1" x14ac:dyDescent="0.35">
      <c r="B947" s="7"/>
      <c r="C947" s="2"/>
      <c r="D947" s="7"/>
    </row>
    <row r="948" spans="2:4" ht="12.75" customHeight="1" x14ac:dyDescent="0.35">
      <c r="B948" s="7"/>
      <c r="C948" s="2"/>
      <c r="D948" s="7"/>
    </row>
    <row r="949" spans="2:4" ht="12.75" customHeight="1" x14ac:dyDescent="0.35">
      <c r="B949" s="7"/>
      <c r="C949" s="2"/>
      <c r="D949" s="7"/>
    </row>
    <row r="950" spans="2:4" ht="12.75" customHeight="1" x14ac:dyDescent="0.35">
      <c r="B950" s="7"/>
      <c r="C950" s="2"/>
      <c r="D950" s="7"/>
    </row>
    <row r="951" spans="2:4" ht="12.75" customHeight="1" x14ac:dyDescent="0.35">
      <c r="B951" s="7"/>
      <c r="C951" s="2"/>
      <c r="D951" s="7"/>
    </row>
    <row r="952" spans="2:4" ht="12.75" customHeight="1" x14ac:dyDescent="0.35">
      <c r="B952" s="7"/>
      <c r="C952" s="2"/>
      <c r="D952" s="7"/>
    </row>
    <row r="953" spans="2:4" ht="12.75" customHeight="1" x14ac:dyDescent="0.35">
      <c r="B953" s="7"/>
      <c r="C953" s="2"/>
      <c r="D953" s="7"/>
    </row>
    <row r="954" spans="2:4" ht="12.75" customHeight="1" x14ac:dyDescent="0.35">
      <c r="B954" s="7"/>
      <c r="C954" s="2"/>
      <c r="D954" s="7"/>
    </row>
    <row r="955" spans="2:4" ht="12.75" customHeight="1" x14ac:dyDescent="0.35">
      <c r="B955" s="7"/>
      <c r="C955" s="2"/>
      <c r="D955" s="7"/>
    </row>
    <row r="956" spans="2:4" ht="12.75" customHeight="1" x14ac:dyDescent="0.35">
      <c r="B956" s="7"/>
      <c r="C956" s="2"/>
      <c r="D956" s="7"/>
    </row>
    <row r="957" spans="2:4" ht="12.75" customHeight="1" x14ac:dyDescent="0.35">
      <c r="B957" s="7"/>
      <c r="C957" s="2"/>
      <c r="D957" s="7"/>
    </row>
    <row r="958" spans="2:4" ht="12.75" customHeight="1" x14ac:dyDescent="0.35">
      <c r="B958" s="7"/>
      <c r="C958" s="2"/>
      <c r="D958" s="7"/>
    </row>
    <row r="959" spans="2:4" ht="12.75" customHeight="1" x14ac:dyDescent="0.35">
      <c r="B959" s="7"/>
      <c r="C959" s="2"/>
      <c r="D959" s="7"/>
    </row>
    <row r="960" spans="2:4" ht="12.75" customHeight="1" x14ac:dyDescent="0.35">
      <c r="B960" s="7"/>
      <c r="C960" s="2"/>
      <c r="D960" s="7"/>
    </row>
    <row r="961" spans="2:4" ht="12.75" customHeight="1" x14ac:dyDescent="0.35">
      <c r="B961" s="7"/>
      <c r="C961" s="2"/>
      <c r="D961" s="7"/>
    </row>
    <row r="962" spans="2:4" ht="12.75" customHeight="1" x14ac:dyDescent="0.35">
      <c r="B962" s="7"/>
      <c r="C962" s="2"/>
      <c r="D962" s="7"/>
    </row>
    <row r="963" spans="2:4" ht="12.75" customHeight="1" x14ac:dyDescent="0.35">
      <c r="B963" s="7"/>
      <c r="C963" s="2"/>
      <c r="D963" s="7"/>
    </row>
    <row r="964" spans="2:4" ht="12.75" customHeight="1" x14ac:dyDescent="0.35">
      <c r="B964" s="7"/>
      <c r="C964" s="2"/>
      <c r="D964" s="7"/>
    </row>
    <row r="965" spans="2:4" ht="12.75" customHeight="1" x14ac:dyDescent="0.35">
      <c r="B965" s="7"/>
      <c r="C965" s="2"/>
      <c r="D965" s="7"/>
    </row>
    <row r="966" spans="2:4" ht="12.75" customHeight="1" x14ac:dyDescent="0.35">
      <c r="B966" s="7"/>
      <c r="C966" s="2"/>
      <c r="D966" s="7"/>
    </row>
    <row r="967" spans="2:4" ht="12.75" customHeight="1" x14ac:dyDescent="0.35">
      <c r="B967" s="7"/>
      <c r="C967" s="2"/>
      <c r="D967" s="7"/>
    </row>
    <row r="968" spans="2:4" ht="12.75" customHeight="1" x14ac:dyDescent="0.35">
      <c r="B968" s="7"/>
      <c r="C968" s="2"/>
      <c r="D968" s="7"/>
    </row>
    <row r="969" spans="2:4" ht="12.75" customHeight="1" x14ac:dyDescent="0.35">
      <c r="B969" s="7"/>
      <c r="C969" s="2"/>
      <c r="D969" s="7"/>
    </row>
    <row r="970" spans="2:4" ht="12.75" customHeight="1" x14ac:dyDescent="0.35">
      <c r="B970" s="7"/>
      <c r="C970" s="2"/>
      <c r="D970" s="7"/>
    </row>
    <row r="971" spans="2:4" ht="12.75" customHeight="1" x14ac:dyDescent="0.35">
      <c r="B971" s="7"/>
      <c r="C971" s="2"/>
      <c r="D971" s="7"/>
    </row>
    <row r="972" spans="2:4" ht="12.75" customHeight="1" x14ac:dyDescent="0.35">
      <c r="B972" s="7"/>
      <c r="C972" s="2"/>
      <c r="D972" s="7"/>
    </row>
    <row r="973" spans="2:4" ht="12.75" customHeight="1" x14ac:dyDescent="0.35">
      <c r="B973" s="7"/>
      <c r="C973" s="2"/>
      <c r="D973" s="7"/>
    </row>
    <row r="974" spans="2:4" ht="12.75" customHeight="1" x14ac:dyDescent="0.35">
      <c r="B974" s="7"/>
      <c r="C974" s="2"/>
      <c r="D974" s="7"/>
    </row>
    <row r="975" spans="2:4" ht="12.75" customHeight="1" x14ac:dyDescent="0.35">
      <c r="B975" s="7"/>
      <c r="C975" s="2"/>
      <c r="D975" s="7"/>
    </row>
    <row r="976" spans="2:4" ht="12.75" customHeight="1" x14ac:dyDescent="0.35">
      <c r="B976" s="7"/>
      <c r="C976" s="2"/>
      <c r="D976" s="7"/>
    </row>
    <row r="977" spans="2:4" ht="12.75" customHeight="1" x14ac:dyDescent="0.35">
      <c r="B977" s="7"/>
      <c r="C977" s="2"/>
      <c r="D977" s="7"/>
    </row>
    <row r="978" spans="2:4" ht="12.75" customHeight="1" x14ac:dyDescent="0.35">
      <c r="B978" s="7"/>
      <c r="C978" s="2"/>
      <c r="D978" s="7"/>
    </row>
    <row r="979" spans="2:4" ht="12.75" customHeight="1" x14ac:dyDescent="0.35">
      <c r="B979" s="7"/>
      <c r="C979" s="2"/>
      <c r="D979" s="7"/>
    </row>
    <row r="980" spans="2:4" ht="12.75" customHeight="1" x14ac:dyDescent="0.35">
      <c r="B980" s="7"/>
      <c r="C980" s="2"/>
      <c r="D980" s="7"/>
    </row>
    <row r="981" spans="2:4" ht="12.75" customHeight="1" x14ac:dyDescent="0.35">
      <c r="B981" s="7"/>
      <c r="C981" s="2"/>
      <c r="D981" s="7"/>
    </row>
    <row r="982" spans="2:4" ht="12.75" customHeight="1" x14ac:dyDescent="0.35">
      <c r="B982" s="7"/>
      <c r="C982" s="2"/>
      <c r="D982" s="7"/>
    </row>
    <row r="983" spans="2:4" ht="12.75" customHeight="1" x14ac:dyDescent="0.35">
      <c r="B983" s="7"/>
      <c r="C983" s="2"/>
      <c r="D983" s="7"/>
    </row>
    <row r="984" spans="2:4" ht="12.75" customHeight="1" x14ac:dyDescent="0.35">
      <c r="B984" s="7"/>
      <c r="C984" s="2"/>
      <c r="D984" s="7"/>
    </row>
    <row r="985" spans="2:4" ht="12.75" customHeight="1" x14ac:dyDescent="0.35">
      <c r="B985" s="7"/>
      <c r="C985" s="2"/>
      <c r="D985" s="7"/>
    </row>
    <row r="986" spans="2:4" ht="12.75" customHeight="1" x14ac:dyDescent="0.35">
      <c r="B986" s="7"/>
      <c r="C986" s="2"/>
      <c r="D986" s="7"/>
    </row>
    <row r="987" spans="2:4" ht="12.75" customHeight="1" x14ac:dyDescent="0.35">
      <c r="B987" s="7"/>
      <c r="C987" s="2"/>
      <c r="D987" s="7"/>
    </row>
    <row r="988" spans="2:4" ht="12.75" customHeight="1" x14ac:dyDescent="0.35">
      <c r="B988" s="7"/>
      <c r="C988" s="2"/>
      <c r="D988" s="7"/>
    </row>
    <row r="989" spans="2:4" ht="12.75" customHeight="1" x14ac:dyDescent="0.35">
      <c r="B989" s="7"/>
      <c r="C989" s="2"/>
      <c r="D989" s="7"/>
    </row>
    <row r="990" spans="2:4" ht="12.75" customHeight="1" x14ac:dyDescent="0.35">
      <c r="B990" s="7"/>
      <c r="C990" s="2"/>
      <c r="D990" s="7"/>
    </row>
    <row r="991" spans="2:4" ht="12.75" customHeight="1" x14ac:dyDescent="0.35">
      <c r="B991" s="7"/>
      <c r="C991" s="2"/>
      <c r="D991" s="7"/>
    </row>
    <row r="992" spans="2:4" ht="12.75" customHeight="1" x14ac:dyDescent="0.35">
      <c r="B992" s="7"/>
      <c r="C992" s="2"/>
      <c r="D992" s="7"/>
    </row>
    <row r="993" spans="2:4" ht="12.75" customHeight="1" x14ac:dyDescent="0.35">
      <c r="B993" s="7"/>
      <c r="C993" s="2"/>
      <c r="D993" s="7"/>
    </row>
    <row r="994" spans="2:4" ht="12.75" customHeight="1" x14ac:dyDescent="0.35">
      <c r="B994" s="7"/>
      <c r="C994" s="2"/>
      <c r="D994" s="7"/>
    </row>
    <row r="995" spans="2:4" ht="12.75" customHeight="1" x14ac:dyDescent="0.35">
      <c r="B995" s="7"/>
      <c r="C995" s="2"/>
      <c r="D995" s="7"/>
    </row>
    <row r="996" spans="2:4" ht="12.75" customHeight="1" x14ac:dyDescent="0.35">
      <c r="B996" s="7"/>
      <c r="C996" s="2"/>
      <c r="D996" s="7"/>
    </row>
    <row r="997" spans="2:4" ht="12.75" customHeight="1" x14ac:dyDescent="0.35">
      <c r="B997" s="7"/>
      <c r="C997" s="2"/>
      <c r="D997" s="7"/>
    </row>
    <row r="998" spans="2:4" ht="12.75" customHeight="1" x14ac:dyDescent="0.35">
      <c r="B998" s="7"/>
      <c r="C998" s="2"/>
      <c r="D998" s="7"/>
    </row>
    <row r="999" spans="2:4" ht="12.75" customHeight="1" x14ac:dyDescent="0.35">
      <c r="B999" s="7"/>
      <c r="C999" s="2"/>
      <c r="D999" s="7"/>
    </row>
    <row r="1000" spans="2:4" ht="12.75" customHeight="1" x14ac:dyDescent="0.35">
      <c r="B1000" s="7"/>
      <c r="C1000" s="2"/>
      <c r="D1000" s="7"/>
    </row>
  </sheetData>
  <mergeCells count="2">
    <mergeCell ref="F15:H16"/>
    <mergeCell ref="E86:G90"/>
  </mergeCells>
  <pageMargins left="0.15748031496062992" right="0.15748031496062992" top="0.98425196850393704" bottom="0.98425196850393704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showGridLines="0" workbookViewId="0"/>
  </sheetViews>
  <sheetFormatPr defaultColWidth="12.59765625" defaultRowHeight="15" customHeight="1" x14ac:dyDescent="0.35"/>
  <cols>
    <col min="1" max="11" width="4.3984375" customWidth="1"/>
    <col min="12" max="12" width="1.59765625" customWidth="1"/>
    <col min="13" max="26" width="4.3984375" customWidth="1"/>
  </cols>
  <sheetData>
    <row r="1" spans="1:23" ht="13.5" customHeight="1" x14ac:dyDescent="0.35">
      <c r="A1" s="6" t="str">
        <f>sections!B3</f>
        <v>WKE Brent Wells &amp; Craig Steinmetz</v>
      </c>
      <c r="M1" s="6" t="str">
        <f>sections!B4</f>
        <v>TOK Peter Madsen &amp; John Mac</v>
      </c>
    </row>
    <row r="2" spans="1:23" ht="13.5" customHeight="1" x14ac:dyDescent="0.35">
      <c r="A2" s="6" t="s">
        <v>160</v>
      </c>
      <c r="F2" s="6" t="s">
        <v>161</v>
      </c>
      <c r="I2" s="6" t="s">
        <v>162</v>
      </c>
      <c r="M2" s="6" t="s">
        <v>160</v>
      </c>
      <c r="R2" s="6" t="s">
        <v>161</v>
      </c>
      <c r="U2" s="6" t="s">
        <v>163</v>
      </c>
    </row>
    <row r="3" spans="1:23" ht="13.5" customHeight="1" x14ac:dyDescent="0.35">
      <c r="A3" s="6" t="s">
        <v>164</v>
      </c>
      <c r="B3" s="6" t="s">
        <v>165</v>
      </c>
      <c r="C3" s="6" t="s">
        <v>166</v>
      </c>
      <c r="D3" s="6" t="s">
        <v>167</v>
      </c>
      <c r="E3" s="6" t="s">
        <v>168</v>
      </c>
      <c r="F3" s="22" t="s">
        <v>169</v>
      </c>
      <c r="G3" s="22" t="s">
        <v>170</v>
      </c>
      <c r="H3" s="22" t="s">
        <v>171</v>
      </c>
      <c r="I3" s="23">
        <v>0.25</v>
      </c>
      <c r="J3" s="22" t="s">
        <v>172</v>
      </c>
      <c r="K3" s="22" t="s">
        <v>173</v>
      </c>
      <c r="M3" s="6" t="s">
        <v>165</v>
      </c>
      <c r="N3" s="6" t="s">
        <v>167</v>
      </c>
      <c r="O3" s="6" t="s">
        <v>164</v>
      </c>
      <c r="P3" s="6" t="s">
        <v>166</v>
      </c>
      <c r="Q3" s="6" t="s">
        <v>174</v>
      </c>
      <c r="R3" s="22" t="s">
        <v>169</v>
      </c>
      <c r="S3" s="22" t="s">
        <v>170</v>
      </c>
      <c r="T3" s="22" t="s">
        <v>171</v>
      </c>
      <c r="U3" s="23">
        <v>0.25</v>
      </c>
      <c r="V3" s="22" t="s">
        <v>172</v>
      </c>
      <c r="W3" s="22" t="s">
        <v>173</v>
      </c>
    </row>
    <row r="4" spans="1:23" ht="13.5" customHeight="1" x14ac:dyDescent="0.35">
      <c r="A4" s="22"/>
      <c r="B4" s="22"/>
      <c r="C4" s="22"/>
      <c r="D4" s="22"/>
      <c r="E4" s="24"/>
      <c r="F4" s="22"/>
      <c r="G4" s="22"/>
      <c r="H4" s="22"/>
      <c r="I4" s="22"/>
      <c r="J4" s="22"/>
      <c r="K4" s="22"/>
      <c r="M4" s="22"/>
      <c r="N4" s="22"/>
      <c r="O4" s="22"/>
      <c r="P4" s="22"/>
      <c r="Q4" s="24"/>
      <c r="R4" s="22"/>
      <c r="S4" s="22"/>
      <c r="T4" s="22"/>
      <c r="U4" s="22"/>
      <c r="V4" s="22"/>
      <c r="W4" s="22"/>
    </row>
    <row r="5" spans="1:23" ht="13.5" customHeight="1" x14ac:dyDescent="0.35">
      <c r="A5" s="22"/>
      <c r="B5" s="22"/>
      <c r="C5" s="22"/>
      <c r="D5" s="22"/>
      <c r="E5" s="24"/>
      <c r="F5" s="22"/>
      <c r="G5" s="22"/>
      <c r="H5" s="22"/>
      <c r="I5" s="22"/>
      <c r="J5" s="22"/>
      <c r="K5" s="22"/>
      <c r="M5" s="22"/>
      <c r="N5" s="22"/>
      <c r="O5" s="22"/>
      <c r="P5" s="22"/>
      <c r="Q5" s="24"/>
      <c r="R5" s="22"/>
      <c r="S5" s="22"/>
      <c r="T5" s="22"/>
      <c r="U5" s="22"/>
      <c r="V5" s="22"/>
      <c r="W5" s="22"/>
    </row>
    <row r="6" spans="1:23" ht="13.5" customHeight="1" x14ac:dyDescent="0.35">
      <c r="A6" s="22"/>
      <c r="B6" s="22"/>
      <c r="C6" s="22"/>
      <c r="D6" s="22"/>
      <c r="E6" s="24"/>
      <c r="F6" s="22"/>
      <c r="G6" s="22"/>
      <c r="H6" s="22"/>
      <c r="I6" s="22"/>
      <c r="J6" s="22"/>
      <c r="K6" s="22"/>
      <c r="M6" s="22"/>
      <c r="N6" s="22"/>
      <c r="O6" s="22"/>
      <c r="P6" s="22"/>
      <c r="Q6" s="24"/>
      <c r="R6" s="22"/>
      <c r="S6" s="22"/>
      <c r="T6" s="22"/>
      <c r="U6" s="22"/>
      <c r="V6" s="22"/>
      <c r="W6" s="22"/>
    </row>
    <row r="7" spans="1:23" ht="13.5" customHeight="1" x14ac:dyDescent="0.35">
      <c r="A7" s="22"/>
      <c r="B7" s="22"/>
      <c r="C7" s="22"/>
      <c r="D7" s="22"/>
      <c r="E7" s="24"/>
      <c r="F7" s="22"/>
      <c r="G7" s="22"/>
      <c r="H7" s="22"/>
      <c r="I7" s="22"/>
      <c r="J7" s="22"/>
      <c r="K7" s="22"/>
      <c r="M7" s="22"/>
      <c r="N7" s="22"/>
      <c r="O7" s="22"/>
      <c r="P7" s="22"/>
      <c r="Q7" s="24"/>
      <c r="R7" s="22"/>
      <c r="S7" s="22"/>
      <c r="T7" s="22"/>
      <c r="U7" s="22"/>
      <c r="V7" s="22"/>
      <c r="W7" s="22"/>
    </row>
    <row r="8" spans="1:23" ht="13.5" customHeight="1" x14ac:dyDescent="0.35">
      <c r="A8" s="22"/>
      <c r="B8" s="22"/>
      <c r="C8" s="22"/>
      <c r="D8" s="22"/>
      <c r="E8" s="24"/>
      <c r="F8" s="22"/>
      <c r="G8" s="22"/>
      <c r="H8" s="22"/>
      <c r="I8" s="22"/>
      <c r="J8" s="22"/>
      <c r="K8" s="22"/>
      <c r="M8" s="22"/>
      <c r="N8" s="22"/>
      <c r="O8" s="22"/>
      <c r="P8" s="22"/>
      <c r="Q8" s="24"/>
      <c r="R8" s="22"/>
      <c r="S8" s="22"/>
      <c r="T8" s="22"/>
      <c r="U8" s="22"/>
      <c r="V8" s="22"/>
      <c r="W8" s="22"/>
    </row>
    <row r="9" spans="1:23" ht="13.5" customHeight="1" x14ac:dyDescent="0.35">
      <c r="F9" s="22"/>
      <c r="G9" s="22"/>
      <c r="H9" s="22"/>
      <c r="I9" s="22"/>
      <c r="J9" s="22"/>
      <c r="K9" s="22"/>
      <c r="R9" s="22"/>
      <c r="S9" s="22"/>
      <c r="T9" s="22"/>
      <c r="U9" s="22"/>
      <c r="V9" s="22"/>
      <c r="W9" s="22"/>
    </row>
    <row r="10" spans="1:23" ht="13.5" customHeight="1" x14ac:dyDescent="0.35">
      <c r="F10" s="22"/>
      <c r="G10" s="22"/>
      <c r="H10" s="22"/>
      <c r="I10" s="22"/>
      <c r="J10" s="22"/>
      <c r="K10" s="22"/>
      <c r="R10" s="22"/>
      <c r="S10" s="22"/>
      <c r="T10" s="22"/>
      <c r="U10" s="22"/>
      <c r="V10" s="22"/>
      <c r="W10" s="22"/>
    </row>
    <row r="11" spans="1:23" ht="13.5" customHeight="1" x14ac:dyDescent="0.35">
      <c r="F11" s="22"/>
      <c r="G11" s="22"/>
      <c r="H11" s="22"/>
      <c r="I11" s="22"/>
      <c r="J11" s="22"/>
      <c r="K11" s="22"/>
      <c r="R11" s="22"/>
      <c r="S11" s="22"/>
      <c r="T11" s="22"/>
      <c r="U11" s="22"/>
      <c r="V11" s="22"/>
      <c r="W11" s="22"/>
    </row>
    <row r="12" spans="1:23" ht="13.5" customHeight="1" x14ac:dyDescent="0.35">
      <c r="F12" s="22"/>
      <c r="G12" s="22"/>
      <c r="H12" s="22"/>
      <c r="I12" s="22"/>
      <c r="J12" s="22"/>
      <c r="K12" s="22"/>
      <c r="R12" s="22"/>
      <c r="S12" s="22"/>
      <c r="T12" s="22"/>
      <c r="U12" s="22"/>
      <c r="V12" s="22"/>
      <c r="W12" s="22"/>
    </row>
    <row r="13" spans="1:23" ht="13.5" customHeight="1" x14ac:dyDescent="0.35"/>
    <row r="14" spans="1:23" ht="13.5" customHeight="1" x14ac:dyDescent="0.35">
      <c r="A14" s="6" t="str">
        <f>sections!B5</f>
        <v>HOW Terry Andrews &amp; Ian Rowlay</v>
      </c>
      <c r="M14" s="6" t="str">
        <f>sections!B6</f>
        <v>BULLS Tracey Holdaway &amp; Michele Gullery</v>
      </c>
    </row>
    <row r="15" spans="1:23" ht="13.5" customHeight="1" x14ac:dyDescent="0.35">
      <c r="A15" s="6" t="s">
        <v>160</v>
      </c>
      <c r="F15" s="6" t="s">
        <v>161</v>
      </c>
      <c r="I15" s="6" t="s">
        <v>175</v>
      </c>
      <c r="M15" s="6" t="s">
        <v>160</v>
      </c>
      <c r="R15" s="6" t="s">
        <v>161</v>
      </c>
      <c r="U15" s="6" t="s">
        <v>176</v>
      </c>
    </row>
    <row r="16" spans="1:23" ht="13.5" customHeight="1" x14ac:dyDescent="0.35">
      <c r="A16" s="6" t="s">
        <v>166</v>
      </c>
      <c r="B16" s="6" t="s">
        <v>168</v>
      </c>
      <c r="C16" s="6" t="s">
        <v>165</v>
      </c>
      <c r="D16" s="6" t="s">
        <v>174</v>
      </c>
      <c r="E16" s="6" t="s">
        <v>164</v>
      </c>
      <c r="F16" s="22" t="s">
        <v>169</v>
      </c>
      <c r="G16" s="22" t="s">
        <v>170</v>
      </c>
      <c r="H16" s="22" t="s">
        <v>171</v>
      </c>
      <c r="I16" s="23">
        <v>0.25</v>
      </c>
      <c r="J16" s="22" t="s">
        <v>172</v>
      </c>
      <c r="K16" s="22" t="s">
        <v>173</v>
      </c>
      <c r="M16" s="6" t="s">
        <v>167</v>
      </c>
      <c r="N16" s="6" t="s">
        <v>164</v>
      </c>
      <c r="O16" s="6" t="s">
        <v>174</v>
      </c>
      <c r="P16" s="6" t="s">
        <v>168</v>
      </c>
      <c r="Q16" s="6" t="s">
        <v>165</v>
      </c>
      <c r="R16" s="22" t="s">
        <v>169</v>
      </c>
      <c r="S16" s="22" t="s">
        <v>170</v>
      </c>
      <c r="T16" s="22" t="s">
        <v>171</v>
      </c>
      <c r="U16" s="23">
        <v>0.25</v>
      </c>
      <c r="V16" s="22" t="s">
        <v>172</v>
      </c>
      <c r="W16" s="22" t="s">
        <v>173</v>
      </c>
    </row>
    <row r="17" spans="1:23" ht="13.5" customHeight="1" x14ac:dyDescent="0.35">
      <c r="A17" s="22"/>
      <c r="B17" s="22"/>
      <c r="C17" s="22"/>
      <c r="D17" s="22"/>
      <c r="E17" s="24"/>
      <c r="F17" s="22"/>
      <c r="G17" s="22"/>
      <c r="H17" s="22"/>
      <c r="I17" s="22"/>
      <c r="J17" s="22"/>
      <c r="K17" s="22"/>
      <c r="M17" s="22"/>
      <c r="N17" s="22"/>
      <c r="O17" s="22"/>
      <c r="P17" s="22"/>
      <c r="Q17" s="24"/>
      <c r="R17" s="22"/>
      <c r="S17" s="22"/>
      <c r="T17" s="22"/>
      <c r="U17" s="22"/>
      <c r="V17" s="22"/>
      <c r="W17" s="22"/>
    </row>
    <row r="18" spans="1:23" ht="13.5" customHeight="1" x14ac:dyDescent="0.35">
      <c r="A18" s="22"/>
      <c r="B18" s="22"/>
      <c r="C18" s="22"/>
      <c r="D18" s="22"/>
      <c r="E18" s="24"/>
      <c r="F18" s="22"/>
      <c r="G18" s="22"/>
      <c r="H18" s="22"/>
      <c r="I18" s="22"/>
      <c r="J18" s="22"/>
      <c r="K18" s="22"/>
      <c r="M18" s="22"/>
      <c r="N18" s="22"/>
      <c r="O18" s="22"/>
      <c r="P18" s="22"/>
      <c r="Q18" s="24"/>
      <c r="R18" s="22"/>
      <c r="S18" s="22"/>
      <c r="T18" s="22"/>
      <c r="U18" s="22"/>
      <c r="V18" s="22"/>
      <c r="W18" s="22"/>
    </row>
    <row r="19" spans="1:23" ht="13.5" customHeight="1" x14ac:dyDescent="0.35">
      <c r="A19" s="22"/>
      <c r="B19" s="22"/>
      <c r="C19" s="22"/>
      <c r="D19" s="22"/>
      <c r="E19" s="24"/>
      <c r="F19" s="22"/>
      <c r="G19" s="22"/>
      <c r="H19" s="22"/>
      <c r="I19" s="22"/>
      <c r="J19" s="22"/>
      <c r="K19" s="22"/>
      <c r="M19" s="22"/>
      <c r="N19" s="22"/>
      <c r="O19" s="22"/>
      <c r="P19" s="22"/>
      <c r="Q19" s="24"/>
      <c r="R19" s="22"/>
      <c r="S19" s="22"/>
      <c r="T19" s="22"/>
      <c r="U19" s="22"/>
      <c r="V19" s="22"/>
      <c r="W19" s="22"/>
    </row>
    <row r="20" spans="1:23" ht="13.5" customHeight="1" x14ac:dyDescent="0.35">
      <c r="A20" s="22"/>
      <c r="B20" s="22"/>
      <c r="C20" s="22"/>
      <c r="D20" s="22"/>
      <c r="E20" s="24"/>
      <c r="F20" s="22"/>
      <c r="G20" s="22"/>
      <c r="H20" s="22"/>
      <c r="I20" s="22"/>
      <c r="J20" s="22"/>
      <c r="K20" s="22"/>
      <c r="M20" s="22"/>
      <c r="N20" s="22"/>
      <c r="O20" s="22"/>
      <c r="P20" s="22"/>
      <c r="Q20" s="24"/>
      <c r="R20" s="22"/>
      <c r="S20" s="22"/>
      <c r="T20" s="22"/>
      <c r="U20" s="22"/>
      <c r="V20" s="22"/>
      <c r="W20" s="22"/>
    </row>
    <row r="21" spans="1:23" ht="13.5" customHeight="1" x14ac:dyDescent="0.35">
      <c r="A21" s="22"/>
      <c r="B21" s="22"/>
      <c r="C21" s="22"/>
      <c r="D21" s="22"/>
      <c r="E21" s="24"/>
      <c r="F21" s="22"/>
      <c r="G21" s="22"/>
      <c r="H21" s="22"/>
      <c r="I21" s="22"/>
      <c r="J21" s="22"/>
      <c r="K21" s="22"/>
      <c r="M21" s="22"/>
      <c r="N21" s="22"/>
      <c r="O21" s="22"/>
      <c r="P21" s="22"/>
      <c r="Q21" s="24"/>
      <c r="R21" s="22"/>
      <c r="S21" s="22"/>
      <c r="T21" s="22"/>
      <c r="U21" s="22"/>
      <c r="V21" s="22"/>
      <c r="W21" s="22"/>
    </row>
    <row r="22" spans="1:23" ht="13.5" customHeight="1" x14ac:dyDescent="0.35">
      <c r="F22" s="22"/>
      <c r="G22" s="22"/>
      <c r="H22" s="22"/>
      <c r="I22" s="22"/>
      <c r="J22" s="22"/>
      <c r="K22" s="22"/>
      <c r="R22" s="22"/>
      <c r="S22" s="22"/>
      <c r="T22" s="22"/>
      <c r="U22" s="22"/>
      <c r="V22" s="22"/>
      <c r="W22" s="22"/>
    </row>
    <row r="23" spans="1:23" ht="13.5" customHeight="1" x14ac:dyDescent="0.35">
      <c r="F23" s="22"/>
      <c r="G23" s="22"/>
      <c r="H23" s="22"/>
      <c r="I23" s="22"/>
      <c r="J23" s="22"/>
      <c r="K23" s="22"/>
      <c r="R23" s="22"/>
      <c r="S23" s="22"/>
      <c r="T23" s="22"/>
      <c r="U23" s="22"/>
      <c r="V23" s="22"/>
      <c r="W23" s="22"/>
    </row>
    <row r="24" spans="1:23" ht="13.5" customHeight="1" x14ac:dyDescent="0.35">
      <c r="F24" s="22"/>
      <c r="G24" s="22"/>
      <c r="H24" s="22"/>
      <c r="I24" s="22"/>
      <c r="J24" s="22"/>
      <c r="K24" s="22"/>
      <c r="R24" s="22"/>
      <c r="S24" s="22"/>
      <c r="T24" s="22"/>
      <c r="U24" s="22"/>
      <c r="V24" s="22"/>
      <c r="W24" s="22"/>
    </row>
    <row r="25" spans="1:23" ht="13.5" customHeight="1" x14ac:dyDescent="0.35">
      <c r="F25" s="22"/>
      <c r="G25" s="22"/>
      <c r="H25" s="22"/>
      <c r="I25" s="22"/>
      <c r="J25" s="22"/>
      <c r="K25" s="22"/>
      <c r="R25" s="22"/>
      <c r="S25" s="22"/>
      <c r="T25" s="22"/>
      <c r="U25" s="22"/>
      <c r="V25" s="22"/>
      <c r="W25" s="22"/>
    </row>
    <row r="26" spans="1:23" ht="13.5" customHeight="1" x14ac:dyDescent="0.35"/>
    <row r="27" spans="1:23" ht="13.5" customHeight="1" x14ac:dyDescent="0.35">
      <c r="A27" s="6" t="str">
        <f>sections!B7</f>
        <v>PAT Ngahuia Tahi &amp; Ruth Smith</v>
      </c>
      <c r="M27" s="6" t="str">
        <f>sections!B8</f>
        <v>RIC Neville Mccausland &amp; Mark Harrison</v>
      </c>
    </row>
    <row r="28" spans="1:23" ht="13.5" customHeight="1" x14ac:dyDescent="0.35">
      <c r="A28" s="6" t="s">
        <v>160</v>
      </c>
      <c r="F28" s="6" t="s">
        <v>161</v>
      </c>
      <c r="I28" s="6" t="s">
        <v>177</v>
      </c>
      <c r="M28" s="6" t="s">
        <v>160</v>
      </c>
      <c r="R28" s="6" t="s">
        <v>161</v>
      </c>
      <c r="U28" s="6" t="s">
        <v>178</v>
      </c>
    </row>
    <row r="29" spans="1:23" ht="13.5" customHeight="1" x14ac:dyDescent="0.35">
      <c r="A29" s="6" t="s">
        <v>168</v>
      </c>
      <c r="B29" s="6" t="s">
        <v>174</v>
      </c>
      <c r="C29" s="6" t="s">
        <v>167</v>
      </c>
      <c r="D29" s="6" t="s">
        <v>164</v>
      </c>
      <c r="E29" s="6" t="s">
        <v>166</v>
      </c>
      <c r="F29" s="22" t="s">
        <v>169</v>
      </c>
      <c r="G29" s="22" t="s">
        <v>170</v>
      </c>
      <c r="H29" s="22" t="s">
        <v>171</v>
      </c>
      <c r="I29" s="23">
        <v>0.25</v>
      </c>
      <c r="J29" s="22" t="s">
        <v>172</v>
      </c>
      <c r="K29" s="22" t="s">
        <v>173</v>
      </c>
      <c r="M29" s="6" t="s">
        <v>174</v>
      </c>
      <c r="N29" s="6" t="s">
        <v>166</v>
      </c>
      <c r="O29" s="6" t="s">
        <v>168</v>
      </c>
      <c r="P29" s="6" t="s">
        <v>165</v>
      </c>
      <c r="Q29" s="6" t="s">
        <v>167</v>
      </c>
      <c r="R29" s="22" t="s">
        <v>169</v>
      </c>
      <c r="S29" s="22" t="s">
        <v>170</v>
      </c>
      <c r="T29" s="22" t="s">
        <v>171</v>
      </c>
      <c r="U29" s="23">
        <v>0.25</v>
      </c>
      <c r="V29" s="22" t="s">
        <v>172</v>
      </c>
      <c r="W29" s="22" t="s">
        <v>173</v>
      </c>
    </row>
    <row r="30" spans="1:23" ht="13.5" customHeight="1" x14ac:dyDescent="0.35">
      <c r="A30" s="22"/>
      <c r="B30" s="22"/>
      <c r="C30" s="22"/>
      <c r="D30" s="22"/>
      <c r="E30" s="24"/>
      <c r="F30" s="22"/>
      <c r="G30" s="22"/>
      <c r="H30" s="22"/>
      <c r="I30" s="22"/>
      <c r="J30" s="22"/>
      <c r="K30" s="22"/>
      <c r="M30" s="22"/>
      <c r="N30" s="22"/>
      <c r="O30" s="22"/>
      <c r="P30" s="22"/>
      <c r="Q30" s="24"/>
      <c r="R30" s="22"/>
      <c r="S30" s="22"/>
      <c r="T30" s="22"/>
      <c r="U30" s="22"/>
      <c r="V30" s="22"/>
      <c r="W30" s="22"/>
    </row>
    <row r="31" spans="1:23" ht="13.5" customHeight="1" x14ac:dyDescent="0.35">
      <c r="A31" s="22"/>
      <c r="B31" s="22"/>
      <c r="C31" s="22"/>
      <c r="D31" s="22"/>
      <c r="E31" s="24"/>
      <c r="F31" s="22"/>
      <c r="G31" s="22"/>
      <c r="H31" s="22"/>
      <c r="I31" s="22"/>
      <c r="J31" s="22"/>
      <c r="K31" s="22"/>
      <c r="M31" s="22"/>
      <c r="N31" s="22"/>
      <c r="O31" s="22"/>
      <c r="P31" s="22"/>
      <c r="Q31" s="24"/>
      <c r="R31" s="22"/>
      <c r="S31" s="22"/>
      <c r="T31" s="22"/>
      <c r="U31" s="22"/>
      <c r="V31" s="22"/>
      <c r="W31" s="22"/>
    </row>
    <row r="32" spans="1:23" ht="13.5" customHeight="1" x14ac:dyDescent="0.35">
      <c r="A32" s="22"/>
      <c r="B32" s="22"/>
      <c r="C32" s="22"/>
      <c r="D32" s="22"/>
      <c r="E32" s="24"/>
      <c r="F32" s="22"/>
      <c r="G32" s="22"/>
      <c r="H32" s="22"/>
      <c r="I32" s="22"/>
      <c r="J32" s="22"/>
      <c r="K32" s="22"/>
      <c r="M32" s="22"/>
      <c r="N32" s="22"/>
      <c r="O32" s="22"/>
      <c r="P32" s="22"/>
      <c r="Q32" s="24"/>
      <c r="R32" s="22"/>
      <c r="S32" s="22"/>
      <c r="T32" s="22"/>
      <c r="U32" s="22"/>
      <c r="V32" s="22"/>
      <c r="W32" s="22"/>
    </row>
    <row r="33" spans="1:23" ht="13.5" customHeight="1" x14ac:dyDescent="0.35">
      <c r="A33" s="22"/>
      <c r="B33" s="22"/>
      <c r="C33" s="22"/>
      <c r="D33" s="22"/>
      <c r="E33" s="24"/>
      <c r="F33" s="22"/>
      <c r="G33" s="22"/>
      <c r="H33" s="22"/>
      <c r="I33" s="22"/>
      <c r="J33" s="22"/>
      <c r="K33" s="22"/>
      <c r="M33" s="22"/>
      <c r="N33" s="22"/>
      <c r="O33" s="22"/>
      <c r="P33" s="22"/>
      <c r="Q33" s="24"/>
      <c r="R33" s="22"/>
      <c r="S33" s="22"/>
      <c r="T33" s="22"/>
      <c r="U33" s="22"/>
      <c r="V33" s="22"/>
      <c r="W33" s="22"/>
    </row>
    <row r="34" spans="1:23" ht="13.5" customHeight="1" x14ac:dyDescent="0.35">
      <c r="A34" s="22"/>
      <c r="B34" s="22"/>
      <c r="C34" s="22"/>
      <c r="D34" s="22"/>
      <c r="E34" s="24"/>
      <c r="F34" s="22"/>
      <c r="G34" s="22"/>
      <c r="H34" s="22"/>
      <c r="I34" s="22"/>
      <c r="J34" s="22"/>
      <c r="K34" s="22"/>
      <c r="M34" s="22"/>
      <c r="N34" s="22"/>
      <c r="O34" s="22"/>
      <c r="P34" s="22"/>
      <c r="Q34" s="24"/>
      <c r="R34" s="22"/>
      <c r="S34" s="22"/>
      <c r="T34" s="22"/>
      <c r="U34" s="22"/>
      <c r="V34" s="22"/>
      <c r="W34" s="22"/>
    </row>
    <row r="35" spans="1:23" ht="13.5" customHeight="1" x14ac:dyDescent="0.35">
      <c r="F35" s="22"/>
      <c r="G35" s="22"/>
      <c r="H35" s="22"/>
      <c r="I35" s="22"/>
      <c r="J35" s="22"/>
      <c r="K35" s="22"/>
      <c r="R35" s="22"/>
      <c r="S35" s="22"/>
      <c r="T35" s="22"/>
      <c r="U35" s="22"/>
      <c r="V35" s="22"/>
      <c r="W35" s="22"/>
    </row>
    <row r="36" spans="1:23" ht="13.5" customHeight="1" x14ac:dyDescent="0.35">
      <c r="F36" s="22"/>
      <c r="G36" s="22"/>
      <c r="H36" s="22"/>
      <c r="I36" s="22"/>
      <c r="J36" s="22"/>
      <c r="K36" s="22"/>
      <c r="R36" s="22"/>
      <c r="S36" s="22"/>
      <c r="T36" s="22"/>
      <c r="U36" s="22"/>
      <c r="V36" s="22"/>
      <c r="W36" s="22"/>
    </row>
    <row r="37" spans="1:23" ht="13.5" customHeight="1" x14ac:dyDescent="0.35">
      <c r="F37" s="22"/>
      <c r="G37" s="22"/>
      <c r="H37" s="22"/>
      <c r="I37" s="22"/>
      <c r="J37" s="22"/>
      <c r="K37" s="22"/>
      <c r="R37" s="22"/>
      <c r="S37" s="22"/>
      <c r="T37" s="22"/>
      <c r="U37" s="22"/>
      <c r="V37" s="22"/>
      <c r="W37" s="22"/>
    </row>
    <row r="38" spans="1:23" ht="13.5" customHeight="1" x14ac:dyDescent="0.35">
      <c r="F38" s="22"/>
      <c r="G38" s="22"/>
      <c r="H38" s="22"/>
      <c r="I38" s="22"/>
      <c r="J38" s="22"/>
      <c r="K38" s="22"/>
      <c r="R38" s="22"/>
      <c r="S38" s="22"/>
      <c r="T38" s="22"/>
      <c r="U38" s="22"/>
      <c r="V38" s="22"/>
      <c r="W38" s="22"/>
    </row>
    <row r="39" spans="1:23" ht="13.5" customHeight="1" x14ac:dyDescent="0.35"/>
    <row r="40" spans="1:23" ht="13.5" customHeight="1" x14ac:dyDescent="0.35">
      <c r="A40" s="6" t="str">
        <f>sections!B11</f>
        <v>WKE Brad Campbell &amp; Wayne Tibbits</v>
      </c>
      <c r="M40" s="6" t="str">
        <f>sections!B12</f>
        <v>HOK Carol &amp; Wayne Cameron</v>
      </c>
    </row>
    <row r="41" spans="1:23" ht="13.5" customHeight="1" x14ac:dyDescent="0.35">
      <c r="A41" s="6" t="s">
        <v>160</v>
      </c>
      <c r="F41" s="6" t="s">
        <v>161</v>
      </c>
      <c r="I41" s="6" t="s">
        <v>179</v>
      </c>
      <c r="M41" s="6" t="s">
        <v>160</v>
      </c>
      <c r="R41" s="6" t="s">
        <v>161</v>
      </c>
      <c r="U41" s="6" t="s">
        <v>180</v>
      </c>
    </row>
    <row r="42" spans="1:23" ht="13.5" customHeight="1" x14ac:dyDescent="0.35">
      <c r="A42" s="6" t="s">
        <v>164</v>
      </c>
      <c r="B42" s="6" t="s">
        <v>165</v>
      </c>
      <c r="C42" s="6" t="s">
        <v>166</v>
      </c>
      <c r="D42" s="6" t="s">
        <v>167</v>
      </c>
      <c r="E42" s="6" t="s">
        <v>168</v>
      </c>
      <c r="F42" s="22" t="s">
        <v>169</v>
      </c>
      <c r="G42" s="22" t="s">
        <v>170</v>
      </c>
      <c r="H42" s="22" t="s">
        <v>171</v>
      </c>
      <c r="I42" s="23">
        <v>0.25</v>
      </c>
      <c r="J42" s="22" t="s">
        <v>172</v>
      </c>
      <c r="K42" s="22" t="s">
        <v>173</v>
      </c>
      <c r="M42" s="6" t="s">
        <v>165</v>
      </c>
      <c r="N42" s="6" t="s">
        <v>167</v>
      </c>
      <c r="O42" s="6" t="s">
        <v>164</v>
      </c>
      <c r="P42" s="6" t="s">
        <v>166</v>
      </c>
      <c r="Q42" s="6" t="s">
        <v>174</v>
      </c>
      <c r="R42" s="22" t="s">
        <v>169</v>
      </c>
      <c r="S42" s="22" t="s">
        <v>170</v>
      </c>
      <c r="T42" s="22" t="s">
        <v>171</v>
      </c>
      <c r="U42" s="23">
        <v>0.25</v>
      </c>
      <c r="V42" s="22" t="s">
        <v>172</v>
      </c>
      <c r="W42" s="22" t="s">
        <v>173</v>
      </c>
    </row>
    <row r="43" spans="1:23" ht="13.5" customHeight="1" x14ac:dyDescent="0.35">
      <c r="A43" s="22"/>
      <c r="B43" s="22"/>
      <c r="C43" s="22"/>
      <c r="D43" s="22"/>
      <c r="E43" s="24"/>
      <c r="F43" s="22"/>
      <c r="G43" s="22"/>
      <c r="H43" s="22"/>
      <c r="I43" s="22"/>
      <c r="J43" s="22"/>
      <c r="K43" s="22"/>
      <c r="M43" s="22"/>
      <c r="N43" s="22"/>
      <c r="O43" s="22"/>
      <c r="P43" s="22"/>
      <c r="Q43" s="24"/>
      <c r="R43" s="22"/>
      <c r="S43" s="22"/>
      <c r="T43" s="22"/>
      <c r="U43" s="22"/>
      <c r="V43" s="22"/>
      <c r="W43" s="22"/>
    </row>
    <row r="44" spans="1:23" ht="13.5" customHeight="1" x14ac:dyDescent="0.35">
      <c r="A44" s="22"/>
      <c r="B44" s="22"/>
      <c r="C44" s="22"/>
      <c r="D44" s="22"/>
      <c r="E44" s="24"/>
      <c r="F44" s="22"/>
      <c r="G44" s="22"/>
      <c r="H44" s="22"/>
      <c r="I44" s="22"/>
      <c r="J44" s="22"/>
      <c r="K44" s="22"/>
      <c r="M44" s="22"/>
      <c r="N44" s="22"/>
      <c r="O44" s="22"/>
      <c r="P44" s="22"/>
      <c r="Q44" s="24"/>
      <c r="R44" s="22"/>
      <c r="S44" s="22"/>
      <c r="T44" s="22"/>
      <c r="U44" s="22"/>
      <c r="V44" s="22"/>
      <c r="W44" s="22"/>
    </row>
    <row r="45" spans="1:23" ht="13.5" customHeight="1" x14ac:dyDescent="0.35">
      <c r="A45" s="22"/>
      <c r="B45" s="22"/>
      <c r="C45" s="22"/>
      <c r="D45" s="22"/>
      <c r="E45" s="24"/>
      <c r="F45" s="22"/>
      <c r="G45" s="22"/>
      <c r="H45" s="22"/>
      <c r="I45" s="22"/>
      <c r="J45" s="22"/>
      <c r="K45" s="22"/>
      <c r="M45" s="22"/>
      <c r="N45" s="22"/>
      <c r="O45" s="22"/>
      <c r="P45" s="22"/>
      <c r="Q45" s="24"/>
      <c r="R45" s="22"/>
      <c r="S45" s="22"/>
      <c r="T45" s="22"/>
      <c r="U45" s="22"/>
      <c r="V45" s="22"/>
      <c r="W45" s="22"/>
    </row>
    <row r="46" spans="1:23" ht="13.5" customHeight="1" x14ac:dyDescent="0.35">
      <c r="A46" s="22"/>
      <c r="B46" s="22"/>
      <c r="C46" s="22"/>
      <c r="D46" s="22"/>
      <c r="E46" s="24"/>
      <c r="F46" s="22"/>
      <c r="G46" s="22"/>
      <c r="H46" s="22"/>
      <c r="I46" s="22"/>
      <c r="J46" s="22"/>
      <c r="K46" s="22"/>
      <c r="M46" s="22"/>
      <c r="N46" s="22"/>
      <c r="O46" s="22"/>
      <c r="P46" s="22"/>
      <c r="Q46" s="24"/>
      <c r="R46" s="22"/>
      <c r="S46" s="22"/>
      <c r="T46" s="22"/>
      <c r="U46" s="22"/>
      <c r="V46" s="22"/>
      <c r="W46" s="22"/>
    </row>
    <row r="47" spans="1:23" ht="13.5" customHeight="1" x14ac:dyDescent="0.35">
      <c r="A47" s="22"/>
      <c r="B47" s="22"/>
      <c r="C47" s="22"/>
      <c r="D47" s="22"/>
      <c r="E47" s="24"/>
      <c r="F47" s="22"/>
      <c r="G47" s="22"/>
      <c r="H47" s="22"/>
      <c r="I47" s="22"/>
      <c r="J47" s="22"/>
      <c r="K47" s="22"/>
      <c r="M47" s="22"/>
      <c r="N47" s="22"/>
      <c r="O47" s="22"/>
      <c r="P47" s="22"/>
      <c r="Q47" s="24"/>
      <c r="R47" s="22"/>
      <c r="S47" s="22"/>
      <c r="T47" s="22"/>
      <c r="U47" s="22"/>
      <c r="V47" s="22"/>
      <c r="W47" s="22"/>
    </row>
    <row r="48" spans="1:23" ht="13.5" customHeight="1" x14ac:dyDescent="0.35">
      <c r="F48" s="22"/>
      <c r="G48" s="22"/>
      <c r="H48" s="22"/>
      <c r="I48" s="22"/>
      <c r="J48" s="22"/>
      <c r="K48" s="22"/>
      <c r="R48" s="22"/>
      <c r="S48" s="22"/>
      <c r="T48" s="22"/>
      <c r="U48" s="22"/>
      <c r="V48" s="22"/>
      <c r="W48" s="22"/>
    </row>
    <row r="49" spans="1:23" ht="13.5" customHeight="1" x14ac:dyDescent="0.35">
      <c r="F49" s="22"/>
      <c r="G49" s="22"/>
      <c r="H49" s="22"/>
      <c r="I49" s="22"/>
      <c r="J49" s="22"/>
      <c r="K49" s="22"/>
      <c r="R49" s="22"/>
      <c r="S49" s="22"/>
      <c r="T49" s="22"/>
      <c r="U49" s="22"/>
      <c r="V49" s="22"/>
      <c r="W49" s="22"/>
    </row>
    <row r="50" spans="1:23" ht="13.5" customHeight="1" x14ac:dyDescent="0.35">
      <c r="F50" s="22"/>
      <c r="G50" s="22"/>
      <c r="H50" s="22"/>
      <c r="I50" s="22"/>
      <c r="J50" s="22"/>
      <c r="K50" s="22"/>
      <c r="R50" s="22"/>
      <c r="S50" s="22"/>
      <c r="T50" s="22"/>
      <c r="U50" s="22"/>
      <c r="V50" s="22"/>
      <c r="W50" s="22"/>
    </row>
    <row r="51" spans="1:23" ht="13.5" customHeight="1" x14ac:dyDescent="0.35">
      <c r="F51" s="22"/>
      <c r="G51" s="22"/>
      <c r="H51" s="22"/>
      <c r="I51" s="22"/>
      <c r="J51" s="22"/>
      <c r="K51" s="22"/>
      <c r="R51" s="22"/>
      <c r="S51" s="22"/>
      <c r="T51" s="22"/>
      <c r="U51" s="22"/>
      <c r="V51" s="22"/>
      <c r="W51" s="22"/>
    </row>
    <row r="52" spans="1:23" ht="13.5" customHeight="1" x14ac:dyDescent="0.35"/>
    <row r="53" spans="1:23" ht="13.5" customHeight="1" x14ac:dyDescent="0.35">
      <c r="A53" s="6" t="str">
        <f>sections!B13</f>
        <v>TGA Danny Ward &amp; Tony Statham</v>
      </c>
      <c r="M53" s="6" t="str">
        <f>sections!B14</f>
        <v>INV Mike McKenzie &amp; Wendy Stevens</v>
      </c>
    </row>
    <row r="54" spans="1:23" ht="13.5" customHeight="1" x14ac:dyDescent="0.35">
      <c r="A54" s="6" t="s">
        <v>160</v>
      </c>
      <c r="F54" s="6" t="s">
        <v>161</v>
      </c>
      <c r="I54" s="6" t="s">
        <v>181</v>
      </c>
      <c r="M54" s="6" t="s">
        <v>160</v>
      </c>
      <c r="R54" s="6" t="s">
        <v>161</v>
      </c>
      <c r="U54" s="6" t="s">
        <v>182</v>
      </c>
    </row>
    <row r="55" spans="1:23" ht="13.5" customHeight="1" x14ac:dyDescent="0.35">
      <c r="A55" s="6" t="s">
        <v>166</v>
      </c>
      <c r="B55" s="6" t="s">
        <v>168</v>
      </c>
      <c r="C55" s="6" t="s">
        <v>165</v>
      </c>
      <c r="D55" s="6" t="s">
        <v>174</v>
      </c>
      <c r="E55" s="6" t="s">
        <v>164</v>
      </c>
      <c r="F55" s="22" t="s">
        <v>169</v>
      </c>
      <c r="G55" s="22" t="s">
        <v>170</v>
      </c>
      <c r="H55" s="22" t="s">
        <v>171</v>
      </c>
      <c r="I55" s="23">
        <v>0.25</v>
      </c>
      <c r="J55" s="22" t="s">
        <v>172</v>
      </c>
      <c r="K55" s="22" t="s">
        <v>173</v>
      </c>
      <c r="M55" s="6" t="s">
        <v>167</v>
      </c>
      <c r="N55" s="6" t="s">
        <v>164</v>
      </c>
      <c r="O55" s="6" t="s">
        <v>174</v>
      </c>
      <c r="P55" s="6" t="s">
        <v>168</v>
      </c>
      <c r="Q55" s="6" t="s">
        <v>165</v>
      </c>
      <c r="R55" s="22" t="s">
        <v>169</v>
      </c>
      <c r="S55" s="22" t="s">
        <v>170</v>
      </c>
      <c r="T55" s="22" t="s">
        <v>171</v>
      </c>
      <c r="U55" s="23">
        <v>0.25</v>
      </c>
      <c r="V55" s="22" t="s">
        <v>172</v>
      </c>
      <c r="W55" s="22" t="s">
        <v>173</v>
      </c>
    </row>
    <row r="56" spans="1:23" ht="13.5" customHeight="1" x14ac:dyDescent="0.35">
      <c r="A56" s="22"/>
      <c r="B56" s="22"/>
      <c r="C56" s="22"/>
      <c r="D56" s="22"/>
      <c r="E56" s="24"/>
      <c r="F56" s="22"/>
      <c r="G56" s="22"/>
      <c r="H56" s="22"/>
      <c r="I56" s="22"/>
      <c r="J56" s="22"/>
      <c r="K56" s="22"/>
      <c r="M56" s="22"/>
      <c r="N56" s="22"/>
      <c r="O56" s="22"/>
      <c r="P56" s="22"/>
      <c r="Q56" s="24"/>
      <c r="R56" s="22"/>
      <c r="S56" s="22"/>
      <c r="T56" s="22"/>
      <c r="U56" s="22"/>
      <c r="V56" s="22"/>
      <c r="W56" s="22"/>
    </row>
    <row r="57" spans="1:23" ht="13.5" customHeight="1" x14ac:dyDescent="0.35">
      <c r="A57" s="22"/>
      <c r="B57" s="22"/>
      <c r="C57" s="22"/>
      <c r="D57" s="22"/>
      <c r="E57" s="24"/>
      <c r="F57" s="22"/>
      <c r="G57" s="22"/>
      <c r="H57" s="22"/>
      <c r="I57" s="22"/>
      <c r="J57" s="22"/>
      <c r="K57" s="22"/>
      <c r="M57" s="22"/>
      <c r="N57" s="22"/>
      <c r="O57" s="22"/>
      <c r="P57" s="22"/>
      <c r="Q57" s="24"/>
      <c r="R57" s="22"/>
      <c r="S57" s="22"/>
      <c r="T57" s="22"/>
      <c r="U57" s="22"/>
      <c r="V57" s="22"/>
      <c r="W57" s="22"/>
    </row>
    <row r="58" spans="1:23" ht="13.5" customHeight="1" x14ac:dyDescent="0.35">
      <c r="A58" s="22"/>
      <c r="B58" s="22"/>
      <c r="C58" s="22"/>
      <c r="D58" s="22"/>
      <c r="E58" s="24"/>
      <c r="F58" s="22"/>
      <c r="G58" s="22"/>
      <c r="H58" s="22"/>
      <c r="I58" s="22"/>
      <c r="J58" s="22"/>
      <c r="K58" s="22"/>
      <c r="M58" s="22"/>
      <c r="N58" s="22"/>
      <c r="O58" s="22"/>
      <c r="P58" s="22"/>
      <c r="Q58" s="24"/>
      <c r="R58" s="22"/>
      <c r="S58" s="22"/>
      <c r="T58" s="22"/>
      <c r="U58" s="22"/>
      <c r="V58" s="22"/>
      <c r="W58" s="22"/>
    </row>
    <row r="59" spans="1:23" ht="13.5" customHeight="1" x14ac:dyDescent="0.35">
      <c r="A59" s="22"/>
      <c r="B59" s="22"/>
      <c r="C59" s="22"/>
      <c r="D59" s="22"/>
      <c r="E59" s="24"/>
      <c r="F59" s="22"/>
      <c r="G59" s="22"/>
      <c r="H59" s="22"/>
      <c r="I59" s="22"/>
      <c r="J59" s="22"/>
      <c r="K59" s="22"/>
      <c r="M59" s="22"/>
      <c r="N59" s="22"/>
      <c r="O59" s="22"/>
      <c r="P59" s="22"/>
      <c r="Q59" s="24"/>
      <c r="R59" s="22"/>
      <c r="S59" s="22"/>
      <c r="T59" s="22"/>
      <c r="U59" s="22"/>
      <c r="V59" s="22"/>
      <c r="W59" s="22"/>
    </row>
    <row r="60" spans="1:23" ht="13.5" customHeight="1" x14ac:dyDescent="0.35">
      <c r="A60" s="22"/>
      <c r="B60" s="22"/>
      <c r="C60" s="22"/>
      <c r="D60" s="22"/>
      <c r="E60" s="24"/>
      <c r="F60" s="22"/>
      <c r="G60" s="22"/>
      <c r="H60" s="22"/>
      <c r="I60" s="22"/>
      <c r="J60" s="22"/>
      <c r="K60" s="22"/>
      <c r="M60" s="22"/>
      <c r="N60" s="22"/>
      <c r="O60" s="22"/>
      <c r="P60" s="22"/>
      <c r="Q60" s="24"/>
      <c r="R60" s="22"/>
      <c r="S60" s="22"/>
      <c r="T60" s="22"/>
      <c r="U60" s="22"/>
      <c r="V60" s="22"/>
      <c r="W60" s="22"/>
    </row>
    <row r="61" spans="1:23" ht="13.5" customHeight="1" x14ac:dyDescent="0.35">
      <c r="F61" s="22"/>
      <c r="G61" s="22"/>
      <c r="H61" s="22"/>
      <c r="I61" s="22"/>
      <c r="J61" s="22"/>
      <c r="K61" s="22"/>
      <c r="R61" s="22"/>
      <c r="S61" s="22"/>
      <c r="T61" s="22"/>
      <c r="U61" s="22"/>
      <c r="V61" s="22"/>
      <c r="W61" s="22"/>
    </row>
    <row r="62" spans="1:23" ht="13.5" customHeight="1" x14ac:dyDescent="0.35">
      <c r="F62" s="22"/>
      <c r="G62" s="22"/>
      <c r="H62" s="22"/>
      <c r="I62" s="22"/>
      <c r="J62" s="22"/>
      <c r="K62" s="22"/>
      <c r="R62" s="22"/>
      <c r="S62" s="22"/>
      <c r="T62" s="22"/>
      <c r="U62" s="22"/>
      <c r="V62" s="22"/>
      <c r="W62" s="22"/>
    </row>
    <row r="63" spans="1:23" ht="13.5" customHeight="1" x14ac:dyDescent="0.35">
      <c r="F63" s="22"/>
      <c r="G63" s="22"/>
      <c r="H63" s="22"/>
      <c r="I63" s="22"/>
      <c r="J63" s="22"/>
      <c r="K63" s="22"/>
      <c r="R63" s="22"/>
      <c r="S63" s="22"/>
      <c r="T63" s="22"/>
      <c r="U63" s="22"/>
      <c r="V63" s="22"/>
      <c r="W63" s="22"/>
    </row>
    <row r="64" spans="1:23" ht="13.5" customHeight="1" x14ac:dyDescent="0.35">
      <c r="F64" s="22"/>
      <c r="G64" s="22"/>
      <c r="H64" s="22"/>
      <c r="I64" s="22"/>
      <c r="J64" s="22"/>
      <c r="K64" s="22"/>
      <c r="R64" s="22"/>
      <c r="S64" s="22"/>
      <c r="T64" s="22"/>
      <c r="U64" s="22"/>
      <c r="V64" s="22"/>
      <c r="W64" s="22"/>
    </row>
    <row r="65" spans="1:23" ht="13.5" customHeight="1" x14ac:dyDescent="0.35"/>
    <row r="66" spans="1:23" ht="13.5" customHeight="1" x14ac:dyDescent="0.35">
      <c r="A66" s="6" t="str">
        <f>sections!B15</f>
        <v>MAT Kevin Crighton &amp; Brian Morgan</v>
      </c>
      <c r="M66" s="6" t="str">
        <f>sections!B16</f>
        <v>PAT Mark Lowry &amp; Niall Hanlon</v>
      </c>
    </row>
    <row r="67" spans="1:23" ht="13.5" customHeight="1" x14ac:dyDescent="0.35">
      <c r="A67" s="6" t="s">
        <v>160</v>
      </c>
      <c r="F67" s="6" t="s">
        <v>161</v>
      </c>
      <c r="I67" s="6" t="s">
        <v>183</v>
      </c>
      <c r="M67" s="6" t="s">
        <v>160</v>
      </c>
      <c r="R67" s="6" t="s">
        <v>161</v>
      </c>
      <c r="U67" s="6" t="s">
        <v>184</v>
      </c>
    </row>
    <row r="68" spans="1:23" ht="13.5" customHeight="1" x14ac:dyDescent="0.35">
      <c r="A68" s="6" t="s">
        <v>168</v>
      </c>
      <c r="B68" s="6" t="s">
        <v>174</v>
      </c>
      <c r="C68" s="6" t="s">
        <v>167</v>
      </c>
      <c r="D68" s="6" t="s">
        <v>164</v>
      </c>
      <c r="E68" s="6" t="s">
        <v>166</v>
      </c>
      <c r="F68" s="22" t="s">
        <v>169</v>
      </c>
      <c r="G68" s="22" t="s">
        <v>170</v>
      </c>
      <c r="H68" s="22" t="s">
        <v>171</v>
      </c>
      <c r="I68" s="23">
        <v>0.25</v>
      </c>
      <c r="J68" s="22" t="s">
        <v>172</v>
      </c>
      <c r="K68" s="22" t="s">
        <v>173</v>
      </c>
      <c r="M68" s="6" t="s">
        <v>174</v>
      </c>
      <c r="N68" s="6" t="s">
        <v>166</v>
      </c>
      <c r="O68" s="6" t="s">
        <v>168</v>
      </c>
      <c r="P68" s="6" t="s">
        <v>165</v>
      </c>
      <c r="Q68" s="6" t="s">
        <v>167</v>
      </c>
      <c r="R68" s="22" t="s">
        <v>169</v>
      </c>
      <c r="S68" s="22" t="s">
        <v>170</v>
      </c>
      <c r="T68" s="22" t="s">
        <v>171</v>
      </c>
      <c r="U68" s="23">
        <v>0.25</v>
      </c>
      <c r="V68" s="22" t="s">
        <v>172</v>
      </c>
      <c r="W68" s="22" t="s">
        <v>173</v>
      </c>
    </row>
    <row r="69" spans="1:23" ht="13.5" customHeight="1" x14ac:dyDescent="0.35">
      <c r="A69" s="22"/>
      <c r="B69" s="22"/>
      <c r="C69" s="22"/>
      <c r="D69" s="22"/>
      <c r="E69" s="24"/>
      <c r="F69" s="22"/>
      <c r="G69" s="22"/>
      <c r="H69" s="22"/>
      <c r="I69" s="22"/>
      <c r="J69" s="22"/>
      <c r="K69" s="22"/>
      <c r="M69" s="22"/>
      <c r="N69" s="22"/>
      <c r="O69" s="22"/>
      <c r="P69" s="22"/>
      <c r="Q69" s="24"/>
      <c r="R69" s="22"/>
      <c r="S69" s="22"/>
      <c r="T69" s="22"/>
      <c r="U69" s="22"/>
      <c r="V69" s="22"/>
      <c r="W69" s="22"/>
    </row>
    <row r="70" spans="1:23" ht="13.5" customHeight="1" x14ac:dyDescent="0.35">
      <c r="A70" s="22"/>
      <c r="B70" s="22"/>
      <c r="C70" s="22"/>
      <c r="D70" s="22"/>
      <c r="E70" s="24"/>
      <c r="F70" s="22"/>
      <c r="G70" s="22"/>
      <c r="H70" s="22"/>
      <c r="I70" s="22"/>
      <c r="J70" s="22"/>
      <c r="K70" s="22"/>
      <c r="M70" s="22"/>
      <c r="N70" s="22"/>
      <c r="O70" s="22"/>
      <c r="P70" s="22"/>
      <c r="Q70" s="24"/>
      <c r="R70" s="22"/>
      <c r="S70" s="22"/>
      <c r="T70" s="22"/>
      <c r="U70" s="22"/>
      <c r="V70" s="22"/>
      <c r="W70" s="22"/>
    </row>
    <row r="71" spans="1:23" ht="13.5" customHeight="1" x14ac:dyDescent="0.35">
      <c r="A71" s="22"/>
      <c r="B71" s="22"/>
      <c r="C71" s="22"/>
      <c r="D71" s="22"/>
      <c r="E71" s="24"/>
      <c r="F71" s="22"/>
      <c r="G71" s="22"/>
      <c r="H71" s="22"/>
      <c r="I71" s="22"/>
      <c r="J71" s="22"/>
      <c r="K71" s="22"/>
      <c r="M71" s="22"/>
      <c r="N71" s="22"/>
      <c r="O71" s="22"/>
      <c r="P71" s="22"/>
      <c r="Q71" s="24"/>
      <c r="R71" s="22"/>
      <c r="S71" s="22"/>
      <c r="T71" s="22"/>
      <c r="U71" s="22"/>
      <c r="V71" s="22"/>
      <c r="W71" s="22"/>
    </row>
    <row r="72" spans="1:23" ht="13.5" customHeight="1" x14ac:dyDescent="0.35">
      <c r="A72" s="22"/>
      <c r="B72" s="22"/>
      <c r="C72" s="22"/>
      <c r="D72" s="22"/>
      <c r="E72" s="24"/>
      <c r="F72" s="22"/>
      <c r="G72" s="22"/>
      <c r="H72" s="22"/>
      <c r="I72" s="22"/>
      <c r="J72" s="22"/>
      <c r="K72" s="22"/>
      <c r="M72" s="22"/>
      <c r="N72" s="22"/>
      <c r="O72" s="22"/>
      <c r="P72" s="22"/>
      <c r="Q72" s="24"/>
      <c r="R72" s="22"/>
      <c r="S72" s="22"/>
      <c r="T72" s="22"/>
      <c r="U72" s="22"/>
      <c r="V72" s="22"/>
      <c r="W72" s="22"/>
    </row>
    <row r="73" spans="1:23" ht="13.5" customHeight="1" x14ac:dyDescent="0.35">
      <c r="A73" s="22"/>
      <c r="B73" s="22"/>
      <c r="C73" s="22"/>
      <c r="D73" s="22"/>
      <c r="E73" s="24"/>
      <c r="F73" s="22"/>
      <c r="G73" s="22"/>
      <c r="H73" s="22"/>
      <c r="I73" s="22"/>
      <c r="J73" s="22"/>
      <c r="K73" s="22"/>
      <c r="M73" s="22"/>
      <c r="N73" s="22"/>
      <c r="O73" s="22"/>
      <c r="P73" s="22"/>
      <c r="Q73" s="24"/>
      <c r="R73" s="22"/>
      <c r="S73" s="22"/>
      <c r="T73" s="22"/>
      <c r="U73" s="22"/>
      <c r="V73" s="22"/>
      <c r="W73" s="22"/>
    </row>
    <row r="74" spans="1:23" ht="13.5" customHeight="1" x14ac:dyDescent="0.35">
      <c r="F74" s="22"/>
      <c r="G74" s="22"/>
      <c r="H74" s="22"/>
      <c r="I74" s="22"/>
      <c r="J74" s="22"/>
      <c r="K74" s="22"/>
      <c r="R74" s="22"/>
      <c r="S74" s="22"/>
      <c r="T74" s="22"/>
      <c r="U74" s="22"/>
      <c r="V74" s="22"/>
      <c r="W74" s="22"/>
    </row>
    <row r="75" spans="1:23" ht="13.5" customHeight="1" x14ac:dyDescent="0.35">
      <c r="F75" s="22"/>
      <c r="G75" s="22"/>
      <c r="H75" s="22"/>
      <c r="I75" s="22"/>
      <c r="J75" s="22"/>
      <c r="K75" s="22"/>
      <c r="R75" s="22"/>
      <c r="S75" s="22"/>
      <c r="T75" s="22"/>
      <c r="U75" s="22"/>
      <c r="V75" s="22"/>
      <c r="W75" s="22"/>
    </row>
    <row r="76" spans="1:23" ht="13.5" customHeight="1" x14ac:dyDescent="0.35">
      <c r="F76" s="22"/>
      <c r="G76" s="22"/>
      <c r="H76" s="22"/>
      <c r="I76" s="22"/>
      <c r="J76" s="22"/>
      <c r="K76" s="22"/>
      <c r="R76" s="22"/>
      <c r="S76" s="22"/>
      <c r="T76" s="22"/>
      <c r="U76" s="22"/>
      <c r="V76" s="22"/>
      <c r="W76" s="22"/>
    </row>
    <row r="77" spans="1:23" ht="13.5" customHeight="1" x14ac:dyDescent="0.35">
      <c r="F77" s="22"/>
      <c r="G77" s="22"/>
      <c r="H77" s="22"/>
      <c r="I77" s="22"/>
      <c r="J77" s="22"/>
      <c r="K77" s="22"/>
      <c r="R77" s="22"/>
      <c r="S77" s="22"/>
      <c r="T77" s="22"/>
      <c r="U77" s="22"/>
      <c r="V77" s="22"/>
      <c r="W77" s="22"/>
    </row>
    <row r="78" spans="1:23" ht="13.5" customHeight="1" x14ac:dyDescent="0.35"/>
    <row r="79" spans="1:23" ht="13.5" customHeight="1" x14ac:dyDescent="0.35">
      <c r="A79" s="6" t="str">
        <f>sections!B19</f>
        <v>TGA Tom Cook &amp; George Elvin</v>
      </c>
      <c r="M79" s="6" t="str">
        <f>sections!B20</f>
        <v>TOK Rangi Pirika &amp; Guy Bartlett</v>
      </c>
    </row>
    <row r="80" spans="1:23" ht="13.5" customHeight="1" x14ac:dyDescent="0.35">
      <c r="A80" s="6" t="s">
        <v>160</v>
      </c>
      <c r="F80" s="6" t="s">
        <v>161</v>
      </c>
      <c r="I80" s="6" t="s">
        <v>185</v>
      </c>
      <c r="M80" s="6" t="s">
        <v>160</v>
      </c>
      <c r="R80" s="6" t="s">
        <v>161</v>
      </c>
      <c r="U80" s="6" t="s">
        <v>186</v>
      </c>
    </row>
    <row r="81" spans="1:23" ht="13.5" customHeight="1" x14ac:dyDescent="0.35">
      <c r="A81" s="6" t="s">
        <v>164</v>
      </c>
      <c r="B81" s="6" t="s">
        <v>165</v>
      </c>
      <c r="C81" s="6" t="s">
        <v>166</v>
      </c>
      <c r="D81" s="6" t="s">
        <v>167</v>
      </c>
      <c r="E81" s="6" t="s">
        <v>168</v>
      </c>
      <c r="F81" s="22" t="s">
        <v>169</v>
      </c>
      <c r="G81" s="22" t="s">
        <v>170</v>
      </c>
      <c r="H81" s="22" t="s">
        <v>171</v>
      </c>
      <c r="I81" s="23">
        <v>0.25</v>
      </c>
      <c r="J81" s="22" t="s">
        <v>172</v>
      </c>
      <c r="K81" s="22" t="s">
        <v>173</v>
      </c>
      <c r="M81" s="6" t="s">
        <v>165</v>
      </c>
      <c r="N81" s="6" t="s">
        <v>167</v>
      </c>
      <c r="O81" s="6" t="s">
        <v>164</v>
      </c>
      <c r="P81" s="6" t="s">
        <v>166</v>
      </c>
      <c r="Q81" s="6" t="s">
        <v>174</v>
      </c>
      <c r="R81" s="22" t="s">
        <v>169</v>
      </c>
      <c r="S81" s="22" t="s">
        <v>170</v>
      </c>
      <c r="T81" s="22" t="s">
        <v>171</v>
      </c>
      <c r="U81" s="23">
        <v>0.25</v>
      </c>
      <c r="V81" s="22" t="s">
        <v>172</v>
      </c>
      <c r="W81" s="22" t="s">
        <v>173</v>
      </c>
    </row>
    <row r="82" spans="1:23" ht="13.5" customHeight="1" x14ac:dyDescent="0.35">
      <c r="A82" s="22"/>
      <c r="B82" s="22"/>
      <c r="C82" s="22"/>
      <c r="D82" s="22"/>
      <c r="E82" s="24"/>
      <c r="F82" s="22"/>
      <c r="G82" s="22"/>
      <c r="H82" s="22"/>
      <c r="I82" s="22"/>
      <c r="J82" s="22"/>
      <c r="K82" s="22"/>
      <c r="M82" s="22"/>
      <c r="N82" s="22"/>
      <c r="O82" s="22"/>
      <c r="P82" s="22"/>
      <c r="Q82" s="24"/>
      <c r="R82" s="22"/>
      <c r="S82" s="22"/>
      <c r="T82" s="22"/>
      <c r="U82" s="22"/>
      <c r="V82" s="22"/>
      <c r="W82" s="22"/>
    </row>
    <row r="83" spans="1:23" ht="13.5" customHeight="1" x14ac:dyDescent="0.35">
      <c r="A83" s="22"/>
      <c r="B83" s="22"/>
      <c r="C83" s="22"/>
      <c r="D83" s="22"/>
      <c r="E83" s="24"/>
      <c r="F83" s="22"/>
      <c r="G83" s="22"/>
      <c r="H83" s="22"/>
      <c r="I83" s="22"/>
      <c r="J83" s="22"/>
      <c r="K83" s="22"/>
      <c r="M83" s="22"/>
      <c r="N83" s="22"/>
      <c r="O83" s="22"/>
      <c r="P83" s="22"/>
      <c r="Q83" s="24"/>
      <c r="R83" s="22"/>
      <c r="S83" s="22"/>
      <c r="T83" s="22"/>
      <c r="U83" s="22"/>
      <c r="V83" s="22"/>
      <c r="W83" s="22"/>
    </row>
    <row r="84" spans="1:23" ht="13.5" customHeight="1" x14ac:dyDescent="0.35">
      <c r="A84" s="22"/>
      <c r="B84" s="22"/>
      <c r="C84" s="22"/>
      <c r="D84" s="22"/>
      <c r="E84" s="24"/>
      <c r="F84" s="22"/>
      <c r="G84" s="22"/>
      <c r="H84" s="22"/>
      <c r="I84" s="22"/>
      <c r="J84" s="22"/>
      <c r="K84" s="22"/>
      <c r="M84" s="22"/>
      <c r="N84" s="22"/>
      <c r="O84" s="22"/>
      <c r="P84" s="22"/>
      <c r="Q84" s="24"/>
      <c r="R84" s="22"/>
      <c r="S84" s="22"/>
      <c r="T84" s="22"/>
      <c r="U84" s="22"/>
      <c r="V84" s="22"/>
      <c r="W84" s="22"/>
    </row>
    <row r="85" spans="1:23" ht="13.5" customHeight="1" x14ac:dyDescent="0.35">
      <c r="A85" s="22"/>
      <c r="B85" s="22"/>
      <c r="C85" s="22"/>
      <c r="D85" s="22"/>
      <c r="E85" s="24"/>
      <c r="F85" s="22"/>
      <c r="G85" s="22"/>
      <c r="H85" s="22"/>
      <c r="I85" s="22"/>
      <c r="J85" s="22"/>
      <c r="K85" s="22"/>
      <c r="M85" s="22"/>
      <c r="N85" s="22"/>
      <c r="O85" s="22"/>
      <c r="P85" s="22"/>
      <c r="Q85" s="24"/>
      <c r="R85" s="22"/>
      <c r="S85" s="22"/>
      <c r="T85" s="22"/>
      <c r="U85" s="22"/>
      <c r="V85" s="22"/>
      <c r="W85" s="22"/>
    </row>
    <row r="86" spans="1:23" ht="13.5" customHeight="1" x14ac:dyDescent="0.35">
      <c r="A86" s="22"/>
      <c r="B86" s="22"/>
      <c r="C86" s="22"/>
      <c r="D86" s="22"/>
      <c r="E86" s="24"/>
      <c r="F86" s="22"/>
      <c r="G86" s="22"/>
      <c r="H86" s="22"/>
      <c r="I86" s="22"/>
      <c r="J86" s="22"/>
      <c r="K86" s="22"/>
      <c r="M86" s="22"/>
      <c r="N86" s="22"/>
      <c r="O86" s="22"/>
      <c r="P86" s="22"/>
      <c r="Q86" s="24"/>
      <c r="R86" s="22"/>
      <c r="S86" s="22"/>
      <c r="T86" s="22"/>
      <c r="U86" s="22"/>
      <c r="V86" s="22"/>
      <c r="W86" s="22"/>
    </row>
    <row r="87" spans="1:23" ht="13.5" customHeight="1" x14ac:dyDescent="0.35">
      <c r="F87" s="22"/>
      <c r="G87" s="22"/>
      <c r="H87" s="22"/>
      <c r="I87" s="22"/>
      <c r="J87" s="22"/>
      <c r="K87" s="22"/>
      <c r="R87" s="22"/>
      <c r="S87" s="22"/>
      <c r="T87" s="22"/>
      <c r="U87" s="22"/>
      <c r="V87" s="22"/>
      <c r="W87" s="22"/>
    </row>
    <row r="88" spans="1:23" ht="13.5" customHeight="1" x14ac:dyDescent="0.35">
      <c r="F88" s="22"/>
      <c r="G88" s="22"/>
      <c r="H88" s="22"/>
      <c r="I88" s="22"/>
      <c r="J88" s="22"/>
      <c r="K88" s="22"/>
      <c r="R88" s="22"/>
      <c r="S88" s="22"/>
      <c r="T88" s="22"/>
      <c r="U88" s="22"/>
      <c r="V88" s="22"/>
      <c r="W88" s="22"/>
    </row>
    <row r="89" spans="1:23" ht="13.5" customHeight="1" x14ac:dyDescent="0.35">
      <c r="F89" s="22"/>
      <c r="G89" s="22"/>
      <c r="H89" s="22"/>
      <c r="I89" s="22"/>
      <c r="J89" s="22"/>
      <c r="K89" s="22"/>
      <c r="R89" s="22"/>
      <c r="S89" s="22"/>
      <c r="T89" s="22"/>
      <c r="U89" s="22"/>
      <c r="V89" s="22"/>
      <c r="W89" s="22"/>
    </row>
    <row r="90" spans="1:23" ht="13.5" customHeight="1" x14ac:dyDescent="0.35">
      <c r="F90" s="22"/>
      <c r="G90" s="22"/>
      <c r="H90" s="22"/>
      <c r="I90" s="22"/>
      <c r="J90" s="22"/>
      <c r="K90" s="22"/>
      <c r="R90" s="22"/>
      <c r="S90" s="22"/>
      <c r="T90" s="22"/>
      <c r="U90" s="22"/>
      <c r="V90" s="22"/>
      <c r="W90" s="22"/>
    </row>
    <row r="91" spans="1:23" ht="13.5" customHeight="1" x14ac:dyDescent="0.35"/>
    <row r="92" spans="1:23" ht="13.5" customHeight="1" x14ac:dyDescent="0.35">
      <c r="A92" s="6" t="str">
        <f>sections!B21</f>
        <v>HEN Malcolm Hussey &amp; Eloni Rateri</v>
      </c>
      <c r="M92" s="6" t="str">
        <f>sections!B22</f>
        <v>WKE Denise Brennock &amp; Chris Tubby</v>
      </c>
    </row>
    <row r="93" spans="1:23" ht="13.5" customHeight="1" x14ac:dyDescent="0.35">
      <c r="A93" s="6" t="s">
        <v>160</v>
      </c>
      <c r="F93" s="6" t="s">
        <v>161</v>
      </c>
      <c r="I93" s="6" t="s">
        <v>187</v>
      </c>
      <c r="M93" s="6" t="s">
        <v>160</v>
      </c>
      <c r="R93" s="6" t="s">
        <v>161</v>
      </c>
      <c r="U93" s="6" t="s">
        <v>188</v>
      </c>
    </row>
    <row r="94" spans="1:23" ht="13.5" customHeight="1" x14ac:dyDescent="0.35">
      <c r="A94" s="6" t="s">
        <v>166</v>
      </c>
      <c r="B94" s="6" t="s">
        <v>168</v>
      </c>
      <c r="C94" s="6" t="s">
        <v>165</v>
      </c>
      <c r="D94" s="6" t="s">
        <v>174</v>
      </c>
      <c r="E94" s="6" t="s">
        <v>164</v>
      </c>
      <c r="F94" s="22" t="s">
        <v>169</v>
      </c>
      <c r="G94" s="22" t="s">
        <v>170</v>
      </c>
      <c r="H94" s="22" t="s">
        <v>171</v>
      </c>
      <c r="I94" s="23">
        <v>0.25</v>
      </c>
      <c r="J94" s="22" t="s">
        <v>172</v>
      </c>
      <c r="K94" s="22" t="s">
        <v>173</v>
      </c>
      <c r="M94" s="6" t="s">
        <v>167</v>
      </c>
      <c r="N94" s="6" t="s">
        <v>164</v>
      </c>
      <c r="O94" s="6" t="s">
        <v>174</v>
      </c>
      <c r="P94" s="6" t="s">
        <v>168</v>
      </c>
      <c r="Q94" s="6" t="s">
        <v>165</v>
      </c>
      <c r="R94" s="22" t="s">
        <v>169</v>
      </c>
      <c r="S94" s="22" t="s">
        <v>170</v>
      </c>
      <c r="T94" s="22" t="s">
        <v>171</v>
      </c>
      <c r="U94" s="23">
        <v>0.25</v>
      </c>
      <c r="V94" s="22" t="s">
        <v>172</v>
      </c>
      <c r="W94" s="22" t="s">
        <v>173</v>
      </c>
    </row>
    <row r="95" spans="1:23" ht="13.5" customHeight="1" x14ac:dyDescent="0.35">
      <c r="A95" s="22"/>
      <c r="B95" s="22"/>
      <c r="C95" s="22"/>
      <c r="D95" s="22"/>
      <c r="E95" s="24"/>
      <c r="F95" s="22"/>
      <c r="G95" s="22"/>
      <c r="H95" s="22"/>
      <c r="I95" s="22"/>
      <c r="J95" s="22"/>
      <c r="K95" s="22"/>
      <c r="M95" s="22"/>
      <c r="N95" s="22"/>
      <c r="O95" s="22"/>
      <c r="P95" s="22"/>
      <c r="Q95" s="24"/>
      <c r="R95" s="22"/>
      <c r="S95" s="22"/>
      <c r="T95" s="22"/>
      <c r="U95" s="22"/>
      <c r="V95" s="22"/>
      <c r="W95" s="22"/>
    </row>
    <row r="96" spans="1:23" ht="13.5" customHeight="1" x14ac:dyDescent="0.35">
      <c r="A96" s="22"/>
      <c r="B96" s="22"/>
      <c r="C96" s="22"/>
      <c r="D96" s="22"/>
      <c r="E96" s="24"/>
      <c r="F96" s="22"/>
      <c r="G96" s="22"/>
      <c r="H96" s="22"/>
      <c r="I96" s="22"/>
      <c r="J96" s="22"/>
      <c r="K96" s="22"/>
      <c r="M96" s="22"/>
      <c r="N96" s="22"/>
      <c r="O96" s="22"/>
      <c r="P96" s="22"/>
      <c r="Q96" s="24"/>
      <c r="R96" s="22"/>
      <c r="S96" s="22"/>
      <c r="T96" s="22"/>
      <c r="U96" s="22"/>
      <c r="V96" s="22"/>
      <c r="W96" s="22"/>
    </row>
    <row r="97" spans="1:23" ht="13.5" customHeight="1" x14ac:dyDescent="0.35">
      <c r="A97" s="22"/>
      <c r="B97" s="22"/>
      <c r="C97" s="22"/>
      <c r="D97" s="22"/>
      <c r="E97" s="24"/>
      <c r="F97" s="22"/>
      <c r="G97" s="22"/>
      <c r="H97" s="22"/>
      <c r="I97" s="22"/>
      <c r="J97" s="22"/>
      <c r="K97" s="22"/>
      <c r="M97" s="22"/>
      <c r="N97" s="22"/>
      <c r="O97" s="22"/>
      <c r="P97" s="22"/>
      <c r="Q97" s="24"/>
      <c r="R97" s="22"/>
      <c r="S97" s="22"/>
      <c r="T97" s="22"/>
      <c r="U97" s="22"/>
      <c r="V97" s="22"/>
      <c r="W97" s="22"/>
    </row>
    <row r="98" spans="1:23" ht="13.5" customHeight="1" x14ac:dyDescent="0.35">
      <c r="A98" s="22"/>
      <c r="B98" s="22"/>
      <c r="C98" s="22"/>
      <c r="D98" s="22"/>
      <c r="E98" s="24"/>
      <c r="F98" s="22"/>
      <c r="G98" s="22"/>
      <c r="H98" s="22"/>
      <c r="I98" s="22"/>
      <c r="J98" s="22"/>
      <c r="K98" s="22"/>
      <c r="M98" s="22"/>
      <c r="N98" s="22"/>
      <c r="O98" s="22"/>
      <c r="P98" s="22"/>
      <c r="Q98" s="24"/>
      <c r="R98" s="22"/>
      <c r="S98" s="22"/>
      <c r="T98" s="22"/>
      <c r="U98" s="22"/>
      <c r="V98" s="22"/>
      <c r="W98" s="22"/>
    </row>
    <row r="99" spans="1:23" ht="13.5" customHeight="1" x14ac:dyDescent="0.35">
      <c r="A99" s="22"/>
      <c r="B99" s="22"/>
      <c r="C99" s="22"/>
      <c r="D99" s="22"/>
      <c r="E99" s="24"/>
      <c r="F99" s="22"/>
      <c r="G99" s="22"/>
      <c r="H99" s="22"/>
      <c r="I99" s="22"/>
      <c r="J99" s="22"/>
      <c r="K99" s="22"/>
      <c r="M99" s="22"/>
      <c r="N99" s="22"/>
      <c r="O99" s="22"/>
      <c r="P99" s="22"/>
      <c r="Q99" s="24"/>
      <c r="R99" s="22"/>
      <c r="S99" s="22"/>
      <c r="T99" s="22"/>
      <c r="U99" s="22"/>
      <c r="V99" s="22"/>
      <c r="W99" s="22"/>
    </row>
    <row r="100" spans="1:23" ht="13.5" customHeight="1" x14ac:dyDescent="0.35">
      <c r="F100" s="22"/>
      <c r="G100" s="22"/>
      <c r="H100" s="22"/>
      <c r="I100" s="22"/>
      <c r="J100" s="22"/>
      <c r="K100" s="22"/>
      <c r="R100" s="22"/>
      <c r="S100" s="22"/>
      <c r="T100" s="22"/>
      <c r="U100" s="22"/>
      <c r="V100" s="22"/>
      <c r="W100" s="22"/>
    </row>
    <row r="101" spans="1:23" ht="13.5" customHeight="1" x14ac:dyDescent="0.35">
      <c r="F101" s="22"/>
      <c r="G101" s="22"/>
      <c r="H101" s="22"/>
      <c r="I101" s="22"/>
      <c r="J101" s="22"/>
      <c r="K101" s="22"/>
      <c r="R101" s="22"/>
      <c r="S101" s="22"/>
      <c r="T101" s="22"/>
      <c r="U101" s="22"/>
      <c r="V101" s="22"/>
      <c r="W101" s="22"/>
    </row>
    <row r="102" spans="1:23" ht="13.5" customHeight="1" x14ac:dyDescent="0.35">
      <c r="F102" s="22"/>
      <c r="G102" s="22"/>
      <c r="H102" s="22"/>
      <c r="I102" s="22"/>
      <c r="J102" s="22"/>
      <c r="K102" s="22"/>
      <c r="R102" s="22"/>
      <c r="S102" s="22"/>
      <c r="T102" s="22"/>
      <c r="U102" s="22"/>
      <c r="V102" s="22"/>
      <c r="W102" s="22"/>
    </row>
    <row r="103" spans="1:23" ht="13.5" customHeight="1" x14ac:dyDescent="0.35">
      <c r="F103" s="22"/>
      <c r="G103" s="22"/>
      <c r="H103" s="22"/>
      <c r="I103" s="22"/>
      <c r="J103" s="22"/>
      <c r="K103" s="22"/>
      <c r="R103" s="22"/>
      <c r="S103" s="22"/>
      <c r="T103" s="22"/>
      <c r="U103" s="22"/>
      <c r="V103" s="22"/>
      <c r="W103" s="22"/>
    </row>
    <row r="104" spans="1:23" ht="13.5" customHeight="1" x14ac:dyDescent="0.35"/>
    <row r="105" spans="1:23" ht="13.5" customHeight="1" x14ac:dyDescent="0.35">
      <c r="A105" s="6" t="str">
        <f>sections!B23</f>
        <v>NSC Mou &amp; Frances Kokaua</v>
      </c>
      <c r="M105" s="6" t="str">
        <f>sections!B24</f>
        <v>PAP Maru Aubrey &amp; Jimmy Hall</v>
      </c>
    </row>
    <row r="106" spans="1:23" ht="13.5" customHeight="1" x14ac:dyDescent="0.35">
      <c r="A106" s="6" t="s">
        <v>160</v>
      </c>
      <c r="F106" s="6" t="s">
        <v>161</v>
      </c>
      <c r="I106" s="6" t="s">
        <v>189</v>
      </c>
      <c r="M106" s="6" t="s">
        <v>160</v>
      </c>
      <c r="R106" s="6" t="s">
        <v>161</v>
      </c>
      <c r="U106" s="6" t="s">
        <v>190</v>
      </c>
    </row>
    <row r="107" spans="1:23" ht="13.5" customHeight="1" x14ac:dyDescent="0.35">
      <c r="A107" s="6" t="s">
        <v>168</v>
      </c>
      <c r="B107" s="6" t="s">
        <v>174</v>
      </c>
      <c r="C107" s="6" t="s">
        <v>167</v>
      </c>
      <c r="D107" s="6" t="s">
        <v>164</v>
      </c>
      <c r="E107" s="6" t="s">
        <v>166</v>
      </c>
      <c r="F107" s="22" t="s">
        <v>169</v>
      </c>
      <c r="G107" s="22" t="s">
        <v>170</v>
      </c>
      <c r="H107" s="22" t="s">
        <v>171</v>
      </c>
      <c r="I107" s="23">
        <v>0.25</v>
      </c>
      <c r="J107" s="22" t="s">
        <v>172</v>
      </c>
      <c r="K107" s="22" t="s">
        <v>173</v>
      </c>
      <c r="M107" s="6" t="s">
        <v>174</v>
      </c>
      <c r="N107" s="6" t="s">
        <v>166</v>
      </c>
      <c r="O107" s="6" t="s">
        <v>168</v>
      </c>
      <c r="P107" s="6" t="s">
        <v>165</v>
      </c>
      <c r="Q107" s="6" t="s">
        <v>167</v>
      </c>
      <c r="R107" s="22" t="s">
        <v>169</v>
      </c>
      <c r="S107" s="22" t="s">
        <v>170</v>
      </c>
      <c r="T107" s="22" t="s">
        <v>171</v>
      </c>
      <c r="U107" s="23">
        <v>0.25</v>
      </c>
      <c r="V107" s="22" t="s">
        <v>172</v>
      </c>
      <c r="W107" s="22" t="s">
        <v>173</v>
      </c>
    </row>
    <row r="108" spans="1:23" ht="13.5" customHeight="1" x14ac:dyDescent="0.35">
      <c r="A108" s="22"/>
      <c r="B108" s="22"/>
      <c r="C108" s="22"/>
      <c r="D108" s="22"/>
      <c r="E108" s="24"/>
      <c r="F108" s="22"/>
      <c r="G108" s="22"/>
      <c r="H108" s="22"/>
      <c r="I108" s="22"/>
      <c r="J108" s="22"/>
      <c r="K108" s="22"/>
      <c r="M108" s="22"/>
      <c r="N108" s="22"/>
      <c r="O108" s="22"/>
      <c r="P108" s="22"/>
      <c r="Q108" s="24"/>
      <c r="R108" s="22"/>
      <c r="S108" s="22"/>
      <c r="T108" s="22"/>
      <c r="U108" s="22"/>
      <c r="V108" s="22"/>
      <c r="W108" s="22"/>
    </row>
    <row r="109" spans="1:23" ht="13.5" customHeight="1" x14ac:dyDescent="0.35">
      <c r="A109" s="22"/>
      <c r="B109" s="22"/>
      <c r="C109" s="22"/>
      <c r="D109" s="22"/>
      <c r="E109" s="24"/>
      <c r="F109" s="22"/>
      <c r="G109" s="22"/>
      <c r="H109" s="22"/>
      <c r="I109" s="22"/>
      <c r="J109" s="22"/>
      <c r="K109" s="22"/>
      <c r="M109" s="22"/>
      <c r="N109" s="22"/>
      <c r="O109" s="22"/>
      <c r="P109" s="22"/>
      <c r="Q109" s="24"/>
      <c r="R109" s="22"/>
      <c r="S109" s="22"/>
      <c r="T109" s="22"/>
      <c r="U109" s="22"/>
      <c r="V109" s="22"/>
      <c r="W109" s="22"/>
    </row>
    <row r="110" spans="1:23" ht="13.5" customHeight="1" x14ac:dyDescent="0.35">
      <c r="A110" s="22"/>
      <c r="B110" s="22"/>
      <c r="C110" s="22"/>
      <c r="D110" s="22"/>
      <c r="E110" s="24"/>
      <c r="F110" s="22"/>
      <c r="G110" s="22"/>
      <c r="H110" s="22"/>
      <c r="I110" s="22"/>
      <c r="J110" s="22"/>
      <c r="K110" s="22"/>
      <c r="M110" s="22"/>
      <c r="N110" s="22"/>
      <c r="O110" s="22"/>
      <c r="P110" s="22"/>
      <c r="Q110" s="24"/>
      <c r="R110" s="22"/>
      <c r="S110" s="22"/>
      <c r="T110" s="22"/>
      <c r="U110" s="22"/>
      <c r="V110" s="22"/>
      <c r="W110" s="22"/>
    </row>
    <row r="111" spans="1:23" ht="13.5" customHeight="1" x14ac:dyDescent="0.35">
      <c r="A111" s="22"/>
      <c r="B111" s="22"/>
      <c r="C111" s="22"/>
      <c r="D111" s="22"/>
      <c r="E111" s="24"/>
      <c r="F111" s="22"/>
      <c r="G111" s="22"/>
      <c r="H111" s="22"/>
      <c r="I111" s="22"/>
      <c r="J111" s="22"/>
      <c r="K111" s="22"/>
      <c r="M111" s="22"/>
      <c r="N111" s="22"/>
      <c r="O111" s="22"/>
      <c r="P111" s="22"/>
      <c r="Q111" s="24"/>
      <c r="R111" s="22"/>
      <c r="S111" s="22"/>
      <c r="T111" s="22"/>
      <c r="U111" s="22"/>
      <c r="V111" s="22"/>
      <c r="W111" s="22"/>
    </row>
    <row r="112" spans="1:23" ht="13.5" customHeight="1" x14ac:dyDescent="0.35">
      <c r="A112" s="22"/>
      <c r="B112" s="22"/>
      <c r="C112" s="22"/>
      <c r="D112" s="22"/>
      <c r="E112" s="24"/>
      <c r="F112" s="22"/>
      <c r="G112" s="22"/>
      <c r="H112" s="22"/>
      <c r="I112" s="22"/>
      <c r="J112" s="22"/>
      <c r="K112" s="22"/>
      <c r="M112" s="22"/>
      <c r="N112" s="22"/>
      <c r="O112" s="22"/>
      <c r="P112" s="22"/>
      <c r="Q112" s="24"/>
      <c r="R112" s="22"/>
      <c r="S112" s="22"/>
      <c r="T112" s="22"/>
      <c r="U112" s="22"/>
      <c r="V112" s="22"/>
      <c r="W112" s="22"/>
    </row>
    <row r="113" spans="1:23" ht="13.5" customHeight="1" x14ac:dyDescent="0.35">
      <c r="F113" s="22"/>
      <c r="G113" s="22"/>
      <c r="H113" s="22"/>
      <c r="I113" s="22"/>
      <c r="J113" s="22"/>
      <c r="K113" s="22"/>
      <c r="R113" s="22"/>
      <c r="S113" s="22"/>
      <c r="T113" s="22"/>
      <c r="U113" s="22"/>
      <c r="V113" s="22"/>
      <c r="W113" s="22"/>
    </row>
    <row r="114" spans="1:23" ht="13.5" customHeight="1" x14ac:dyDescent="0.35">
      <c r="F114" s="22"/>
      <c r="G114" s="22"/>
      <c r="H114" s="22"/>
      <c r="I114" s="22"/>
      <c r="J114" s="22"/>
      <c r="K114" s="22"/>
      <c r="R114" s="22"/>
      <c r="S114" s="22"/>
      <c r="T114" s="22"/>
      <c r="U114" s="22"/>
      <c r="V114" s="22"/>
      <c r="W114" s="22"/>
    </row>
    <row r="115" spans="1:23" ht="13.5" customHeight="1" x14ac:dyDescent="0.35">
      <c r="F115" s="22"/>
      <c r="G115" s="22"/>
      <c r="H115" s="22"/>
      <c r="I115" s="22"/>
      <c r="J115" s="22"/>
      <c r="K115" s="22"/>
      <c r="R115" s="22"/>
      <c r="S115" s="22"/>
      <c r="T115" s="22"/>
      <c r="U115" s="22"/>
      <c r="V115" s="22"/>
      <c r="W115" s="22"/>
    </row>
    <row r="116" spans="1:23" ht="13.5" customHeight="1" x14ac:dyDescent="0.35">
      <c r="F116" s="22"/>
      <c r="G116" s="22"/>
      <c r="H116" s="22"/>
      <c r="I116" s="22"/>
      <c r="J116" s="22"/>
      <c r="K116" s="22"/>
      <c r="R116" s="22"/>
      <c r="S116" s="22"/>
      <c r="T116" s="22"/>
      <c r="U116" s="22"/>
      <c r="V116" s="22"/>
      <c r="W116" s="22"/>
    </row>
    <row r="117" spans="1:23" ht="13.5" customHeight="1" x14ac:dyDescent="0.35"/>
    <row r="118" spans="1:23" ht="13.5" customHeight="1" x14ac:dyDescent="0.35">
      <c r="A118" s="6" t="str">
        <f>sections!B27</f>
        <v>TGA Mike Ryan &amp; John McGrath</v>
      </c>
      <c r="M118" s="6" t="str">
        <f>sections!B28</f>
        <v>BAYS Neil Bowman &amp; Jonathan Parker</v>
      </c>
    </row>
    <row r="119" spans="1:23" ht="13.5" customHeight="1" x14ac:dyDescent="0.35">
      <c r="A119" s="6" t="s">
        <v>160</v>
      </c>
      <c r="F119" s="6" t="s">
        <v>161</v>
      </c>
      <c r="I119" s="6" t="s">
        <v>191</v>
      </c>
      <c r="M119" s="6" t="s">
        <v>160</v>
      </c>
      <c r="R119" s="6" t="s">
        <v>161</v>
      </c>
      <c r="U119" s="6" t="s">
        <v>192</v>
      </c>
    </row>
    <row r="120" spans="1:23" ht="13.5" customHeight="1" x14ac:dyDescent="0.35">
      <c r="A120" s="6" t="s">
        <v>164</v>
      </c>
      <c r="B120" s="6" t="s">
        <v>165</v>
      </c>
      <c r="C120" s="6" t="s">
        <v>166</v>
      </c>
      <c r="D120" s="6" t="s">
        <v>167</v>
      </c>
      <c r="E120" s="6" t="s">
        <v>168</v>
      </c>
      <c r="F120" s="22" t="s">
        <v>169</v>
      </c>
      <c r="G120" s="22" t="s">
        <v>170</v>
      </c>
      <c r="H120" s="22" t="s">
        <v>171</v>
      </c>
      <c r="I120" s="23">
        <v>0.25</v>
      </c>
      <c r="J120" s="22" t="s">
        <v>172</v>
      </c>
      <c r="K120" s="22" t="s">
        <v>173</v>
      </c>
      <c r="M120" s="6" t="s">
        <v>165</v>
      </c>
      <c r="N120" s="6" t="s">
        <v>167</v>
      </c>
      <c r="O120" s="6" t="s">
        <v>164</v>
      </c>
      <c r="P120" s="6" t="s">
        <v>166</v>
      </c>
      <c r="Q120" s="6" t="s">
        <v>174</v>
      </c>
      <c r="R120" s="22" t="s">
        <v>169</v>
      </c>
      <c r="S120" s="22" t="s">
        <v>170</v>
      </c>
      <c r="T120" s="22" t="s">
        <v>171</v>
      </c>
      <c r="U120" s="23">
        <v>0.25</v>
      </c>
      <c r="V120" s="22" t="s">
        <v>172</v>
      </c>
      <c r="W120" s="22" t="s">
        <v>173</v>
      </c>
    </row>
    <row r="121" spans="1:23" ht="13.5" customHeight="1" x14ac:dyDescent="0.35">
      <c r="A121" s="22"/>
      <c r="B121" s="22"/>
      <c r="C121" s="22"/>
      <c r="D121" s="22"/>
      <c r="E121" s="24"/>
      <c r="F121" s="22"/>
      <c r="G121" s="22"/>
      <c r="H121" s="22"/>
      <c r="I121" s="22"/>
      <c r="J121" s="22"/>
      <c r="K121" s="22"/>
      <c r="M121" s="22"/>
      <c r="N121" s="22"/>
      <c r="O121" s="22"/>
      <c r="P121" s="22"/>
      <c r="Q121" s="24"/>
      <c r="R121" s="22"/>
      <c r="S121" s="22"/>
      <c r="T121" s="22"/>
      <c r="U121" s="22"/>
      <c r="V121" s="22"/>
      <c r="W121" s="22"/>
    </row>
    <row r="122" spans="1:23" ht="13.5" customHeight="1" x14ac:dyDescent="0.35">
      <c r="A122" s="22"/>
      <c r="B122" s="22"/>
      <c r="C122" s="22"/>
      <c r="D122" s="22"/>
      <c r="E122" s="24"/>
      <c r="F122" s="22"/>
      <c r="G122" s="22"/>
      <c r="H122" s="22"/>
      <c r="I122" s="22"/>
      <c r="J122" s="22"/>
      <c r="K122" s="22"/>
      <c r="M122" s="22"/>
      <c r="N122" s="22"/>
      <c r="O122" s="22"/>
      <c r="P122" s="22"/>
      <c r="Q122" s="24"/>
      <c r="R122" s="22"/>
      <c r="S122" s="22"/>
      <c r="T122" s="22"/>
      <c r="U122" s="22"/>
      <c r="V122" s="22"/>
      <c r="W122" s="22"/>
    </row>
    <row r="123" spans="1:23" ht="13.5" customHeight="1" x14ac:dyDescent="0.35">
      <c r="A123" s="22"/>
      <c r="B123" s="22"/>
      <c r="C123" s="22"/>
      <c r="D123" s="22"/>
      <c r="E123" s="24"/>
      <c r="F123" s="22"/>
      <c r="G123" s="22"/>
      <c r="H123" s="22"/>
      <c r="I123" s="22"/>
      <c r="J123" s="22"/>
      <c r="K123" s="22"/>
      <c r="M123" s="22"/>
      <c r="N123" s="22"/>
      <c r="O123" s="22"/>
      <c r="P123" s="22"/>
      <c r="Q123" s="24"/>
      <c r="R123" s="22"/>
      <c r="S123" s="22"/>
      <c r="T123" s="22"/>
      <c r="U123" s="22"/>
      <c r="V123" s="22"/>
      <c r="W123" s="22"/>
    </row>
    <row r="124" spans="1:23" ht="13.5" customHeight="1" x14ac:dyDescent="0.35">
      <c r="A124" s="22"/>
      <c r="B124" s="22"/>
      <c r="C124" s="22"/>
      <c r="D124" s="22"/>
      <c r="E124" s="24"/>
      <c r="F124" s="22"/>
      <c r="G124" s="22"/>
      <c r="H124" s="22"/>
      <c r="I124" s="22"/>
      <c r="J124" s="22"/>
      <c r="K124" s="22"/>
      <c r="M124" s="22"/>
      <c r="N124" s="22"/>
      <c r="O124" s="22"/>
      <c r="P124" s="22"/>
      <c r="Q124" s="24"/>
      <c r="R124" s="22"/>
      <c r="S124" s="22"/>
      <c r="T124" s="22"/>
      <c r="U124" s="22"/>
      <c r="V124" s="22"/>
      <c r="W124" s="22"/>
    </row>
    <row r="125" spans="1:23" ht="13.5" customHeight="1" x14ac:dyDescent="0.35">
      <c r="A125" s="22"/>
      <c r="B125" s="22"/>
      <c r="C125" s="22"/>
      <c r="D125" s="22"/>
      <c r="E125" s="24"/>
      <c r="F125" s="22"/>
      <c r="G125" s="22"/>
      <c r="H125" s="22"/>
      <c r="I125" s="22"/>
      <c r="J125" s="22"/>
      <c r="K125" s="22"/>
      <c r="M125" s="22"/>
      <c r="N125" s="22"/>
      <c r="O125" s="22"/>
      <c r="P125" s="22"/>
      <c r="Q125" s="24"/>
      <c r="R125" s="22"/>
      <c r="S125" s="22"/>
      <c r="T125" s="22"/>
      <c r="U125" s="22"/>
      <c r="V125" s="22"/>
      <c r="W125" s="22"/>
    </row>
    <row r="126" spans="1:23" ht="13.5" customHeight="1" x14ac:dyDescent="0.35">
      <c r="F126" s="22"/>
      <c r="G126" s="22"/>
      <c r="H126" s="22"/>
      <c r="I126" s="22"/>
      <c r="J126" s="22"/>
      <c r="K126" s="22"/>
      <c r="R126" s="22"/>
      <c r="S126" s="22"/>
      <c r="T126" s="22"/>
      <c r="U126" s="22"/>
      <c r="V126" s="22"/>
      <c r="W126" s="22"/>
    </row>
    <row r="127" spans="1:23" ht="13.5" customHeight="1" x14ac:dyDescent="0.35">
      <c r="F127" s="22"/>
      <c r="G127" s="22"/>
      <c r="H127" s="22"/>
      <c r="I127" s="22"/>
      <c r="J127" s="22"/>
      <c r="K127" s="22"/>
      <c r="R127" s="22"/>
      <c r="S127" s="22"/>
      <c r="T127" s="22"/>
      <c r="U127" s="22"/>
      <c r="V127" s="22"/>
      <c r="W127" s="22"/>
    </row>
    <row r="128" spans="1:23" ht="13.5" customHeight="1" x14ac:dyDescent="0.35">
      <c r="F128" s="22"/>
      <c r="G128" s="22"/>
      <c r="H128" s="22"/>
      <c r="I128" s="22"/>
      <c r="J128" s="22"/>
      <c r="K128" s="22"/>
      <c r="R128" s="22"/>
      <c r="S128" s="22"/>
      <c r="T128" s="22"/>
      <c r="U128" s="22"/>
      <c r="V128" s="22"/>
      <c r="W128" s="22"/>
    </row>
    <row r="129" spans="1:23" ht="13.5" customHeight="1" x14ac:dyDescent="0.35">
      <c r="F129" s="22"/>
      <c r="G129" s="22"/>
      <c r="H129" s="22"/>
      <c r="I129" s="22"/>
      <c r="J129" s="22"/>
      <c r="K129" s="22"/>
      <c r="R129" s="22"/>
      <c r="S129" s="22"/>
      <c r="T129" s="22"/>
      <c r="U129" s="22"/>
      <c r="V129" s="22"/>
      <c r="W129" s="22"/>
    </row>
    <row r="130" spans="1:23" ht="13.5" customHeight="1" x14ac:dyDescent="0.35"/>
    <row r="131" spans="1:23" ht="13.5" customHeight="1" x14ac:dyDescent="0.35">
      <c r="A131" s="6" t="str">
        <f>sections!B29</f>
        <v>PAT Rod Wirepa &amp; Shay Laing-Smith</v>
      </c>
      <c r="M131" s="6" t="str">
        <f>sections!B30</f>
        <v>TOK Wendy Cook &amp; Will Brown</v>
      </c>
    </row>
    <row r="132" spans="1:23" ht="13.5" customHeight="1" x14ac:dyDescent="0.35">
      <c r="A132" s="6" t="s">
        <v>160</v>
      </c>
      <c r="F132" s="6" t="s">
        <v>161</v>
      </c>
      <c r="I132" s="6" t="s">
        <v>193</v>
      </c>
      <c r="M132" s="6" t="s">
        <v>160</v>
      </c>
      <c r="R132" s="6" t="s">
        <v>161</v>
      </c>
      <c r="U132" s="6" t="s">
        <v>194</v>
      </c>
    </row>
    <row r="133" spans="1:23" ht="13.5" customHeight="1" x14ac:dyDescent="0.35">
      <c r="A133" s="6" t="s">
        <v>166</v>
      </c>
      <c r="B133" s="6" t="s">
        <v>168</v>
      </c>
      <c r="C133" s="6" t="s">
        <v>165</v>
      </c>
      <c r="D133" s="6" t="s">
        <v>174</v>
      </c>
      <c r="E133" s="6" t="s">
        <v>164</v>
      </c>
      <c r="F133" s="22" t="s">
        <v>169</v>
      </c>
      <c r="G133" s="22" t="s">
        <v>170</v>
      </c>
      <c r="H133" s="22" t="s">
        <v>171</v>
      </c>
      <c r="I133" s="23">
        <v>0.25</v>
      </c>
      <c r="J133" s="22" t="s">
        <v>172</v>
      </c>
      <c r="K133" s="22" t="s">
        <v>173</v>
      </c>
      <c r="M133" s="6" t="s">
        <v>167</v>
      </c>
      <c r="N133" s="6" t="s">
        <v>164</v>
      </c>
      <c r="O133" s="6" t="s">
        <v>174</v>
      </c>
      <c r="P133" s="6" t="s">
        <v>168</v>
      </c>
      <c r="Q133" s="6" t="s">
        <v>165</v>
      </c>
      <c r="R133" s="22" t="s">
        <v>169</v>
      </c>
      <c r="S133" s="22" t="s">
        <v>170</v>
      </c>
      <c r="T133" s="22" t="s">
        <v>171</v>
      </c>
      <c r="U133" s="23">
        <v>0.25</v>
      </c>
      <c r="V133" s="22" t="s">
        <v>172</v>
      </c>
      <c r="W133" s="22" t="s">
        <v>173</v>
      </c>
    </row>
    <row r="134" spans="1:23" ht="13.5" customHeight="1" x14ac:dyDescent="0.35">
      <c r="A134" s="22"/>
      <c r="B134" s="22"/>
      <c r="C134" s="22"/>
      <c r="D134" s="22"/>
      <c r="E134" s="24"/>
      <c r="F134" s="22"/>
      <c r="G134" s="22"/>
      <c r="H134" s="22"/>
      <c r="I134" s="22"/>
      <c r="J134" s="22"/>
      <c r="K134" s="22"/>
      <c r="M134" s="22"/>
      <c r="N134" s="22"/>
      <c r="O134" s="22"/>
      <c r="P134" s="22"/>
      <c r="Q134" s="24"/>
      <c r="R134" s="22"/>
      <c r="S134" s="22"/>
      <c r="T134" s="22"/>
      <c r="U134" s="22"/>
      <c r="V134" s="22"/>
      <c r="W134" s="22"/>
    </row>
    <row r="135" spans="1:23" ht="13.5" customHeight="1" x14ac:dyDescent="0.35">
      <c r="A135" s="22"/>
      <c r="B135" s="22"/>
      <c r="C135" s="22"/>
      <c r="D135" s="22"/>
      <c r="E135" s="24"/>
      <c r="F135" s="22"/>
      <c r="G135" s="22"/>
      <c r="H135" s="22"/>
      <c r="I135" s="22"/>
      <c r="J135" s="22"/>
      <c r="K135" s="22"/>
      <c r="M135" s="22"/>
      <c r="N135" s="22"/>
      <c r="O135" s="22"/>
      <c r="P135" s="22"/>
      <c r="Q135" s="24"/>
      <c r="R135" s="22"/>
      <c r="S135" s="22"/>
      <c r="T135" s="22"/>
      <c r="U135" s="22"/>
      <c r="V135" s="22"/>
      <c r="W135" s="22"/>
    </row>
    <row r="136" spans="1:23" ht="13.5" customHeight="1" x14ac:dyDescent="0.35">
      <c r="A136" s="22"/>
      <c r="B136" s="22"/>
      <c r="C136" s="22"/>
      <c r="D136" s="22"/>
      <c r="E136" s="24"/>
      <c r="F136" s="22"/>
      <c r="G136" s="22"/>
      <c r="H136" s="22"/>
      <c r="I136" s="22"/>
      <c r="J136" s="22"/>
      <c r="K136" s="22"/>
      <c r="M136" s="22"/>
      <c r="N136" s="22"/>
      <c r="O136" s="22"/>
      <c r="P136" s="22"/>
      <c r="Q136" s="24"/>
      <c r="R136" s="22"/>
      <c r="S136" s="22"/>
      <c r="T136" s="22"/>
      <c r="U136" s="22"/>
      <c r="V136" s="22"/>
      <c r="W136" s="22"/>
    </row>
    <row r="137" spans="1:23" ht="13.5" customHeight="1" x14ac:dyDescent="0.35">
      <c r="A137" s="22"/>
      <c r="B137" s="22"/>
      <c r="C137" s="22"/>
      <c r="D137" s="22"/>
      <c r="E137" s="24"/>
      <c r="F137" s="22"/>
      <c r="G137" s="22"/>
      <c r="H137" s="22"/>
      <c r="I137" s="22"/>
      <c r="J137" s="22"/>
      <c r="K137" s="22"/>
      <c r="M137" s="22"/>
      <c r="N137" s="22"/>
      <c r="O137" s="22"/>
      <c r="P137" s="22"/>
      <c r="Q137" s="24"/>
      <c r="R137" s="22"/>
      <c r="S137" s="22"/>
      <c r="T137" s="22"/>
      <c r="U137" s="22"/>
      <c r="V137" s="22"/>
      <c r="W137" s="22"/>
    </row>
    <row r="138" spans="1:23" ht="13.5" customHeight="1" x14ac:dyDescent="0.35">
      <c r="A138" s="22"/>
      <c r="B138" s="22"/>
      <c r="C138" s="22"/>
      <c r="D138" s="22"/>
      <c r="E138" s="24"/>
      <c r="F138" s="22"/>
      <c r="G138" s="22"/>
      <c r="H138" s="22"/>
      <c r="I138" s="22"/>
      <c r="J138" s="22"/>
      <c r="K138" s="22"/>
      <c r="M138" s="22"/>
      <c r="N138" s="22"/>
      <c r="O138" s="22"/>
      <c r="P138" s="22"/>
      <c r="Q138" s="24"/>
      <c r="R138" s="22"/>
      <c r="S138" s="22"/>
      <c r="T138" s="22"/>
      <c r="U138" s="22"/>
      <c r="V138" s="22"/>
      <c r="W138" s="22"/>
    </row>
    <row r="139" spans="1:23" ht="13.5" customHeight="1" x14ac:dyDescent="0.35">
      <c r="F139" s="22"/>
      <c r="G139" s="22"/>
      <c r="H139" s="22"/>
      <c r="I139" s="22"/>
      <c r="J139" s="22"/>
      <c r="K139" s="22"/>
      <c r="R139" s="22"/>
      <c r="S139" s="22"/>
      <c r="T139" s="22"/>
      <c r="U139" s="22"/>
      <c r="V139" s="22"/>
      <c r="W139" s="22"/>
    </row>
    <row r="140" spans="1:23" ht="13.5" customHeight="1" x14ac:dyDescent="0.35">
      <c r="F140" s="22"/>
      <c r="G140" s="22"/>
      <c r="H140" s="22"/>
      <c r="I140" s="22"/>
      <c r="J140" s="22"/>
      <c r="K140" s="22"/>
      <c r="R140" s="22"/>
      <c r="S140" s="22"/>
      <c r="T140" s="22"/>
      <c r="U140" s="22"/>
      <c r="V140" s="22"/>
      <c r="W140" s="22"/>
    </row>
    <row r="141" spans="1:23" ht="13.5" customHeight="1" x14ac:dyDescent="0.35">
      <c r="F141" s="22"/>
      <c r="G141" s="22"/>
      <c r="H141" s="22"/>
      <c r="I141" s="22"/>
      <c r="J141" s="22"/>
      <c r="K141" s="22"/>
      <c r="R141" s="22"/>
      <c r="S141" s="22"/>
      <c r="T141" s="22"/>
      <c r="U141" s="22"/>
      <c r="V141" s="22"/>
      <c r="W141" s="22"/>
    </row>
    <row r="142" spans="1:23" ht="13.5" customHeight="1" x14ac:dyDescent="0.35">
      <c r="F142" s="22"/>
      <c r="G142" s="22"/>
      <c r="H142" s="22"/>
      <c r="I142" s="22"/>
      <c r="J142" s="22"/>
      <c r="K142" s="22"/>
      <c r="R142" s="22"/>
      <c r="S142" s="22"/>
      <c r="T142" s="22"/>
      <c r="U142" s="22"/>
      <c r="V142" s="22"/>
      <c r="W142" s="22"/>
    </row>
    <row r="143" spans="1:23" ht="13.5" customHeight="1" x14ac:dyDescent="0.35"/>
    <row r="144" spans="1:23" ht="13.5" customHeight="1" x14ac:dyDescent="0.35">
      <c r="A144" s="6" t="str">
        <f>sections!B31</f>
        <v>BIR Tina Fatuesi &amp; Peter Grimes</v>
      </c>
      <c r="M144" s="6" t="str">
        <f>sections!B32</f>
        <v>OTA Benjamin Vili &amp; Palepoi Papalosa</v>
      </c>
    </row>
    <row r="145" spans="1:23" ht="13.5" customHeight="1" x14ac:dyDescent="0.35">
      <c r="A145" s="6" t="s">
        <v>160</v>
      </c>
      <c r="F145" s="6" t="s">
        <v>161</v>
      </c>
      <c r="I145" s="6" t="s">
        <v>195</v>
      </c>
      <c r="M145" s="6" t="s">
        <v>160</v>
      </c>
      <c r="R145" s="6" t="s">
        <v>161</v>
      </c>
      <c r="U145" s="6" t="s">
        <v>196</v>
      </c>
    </row>
    <row r="146" spans="1:23" ht="13.5" customHeight="1" x14ac:dyDescent="0.35">
      <c r="A146" s="6" t="s">
        <v>168</v>
      </c>
      <c r="B146" s="6" t="s">
        <v>174</v>
      </c>
      <c r="C146" s="6" t="s">
        <v>167</v>
      </c>
      <c r="D146" s="6" t="s">
        <v>164</v>
      </c>
      <c r="E146" s="6" t="s">
        <v>166</v>
      </c>
      <c r="F146" s="22" t="s">
        <v>169</v>
      </c>
      <c r="G146" s="22" t="s">
        <v>170</v>
      </c>
      <c r="H146" s="22" t="s">
        <v>171</v>
      </c>
      <c r="I146" s="23">
        <v>0.25</v>
      </c>
      <c r="J146" s="22" t="s">
        <v>172</v>
      </c>
      <c r="K146" s="22" t="s">
        <v>173</v>
      </c>
      <c r="M146" s="6" t="s">
        <v>174</v>
      </c>
      <c r="N146" s="6" t="s">
        <v>166</v>
      </c>
      <c r="O146" s="6" t="s">
        <v>168</v>
      </c>
      <c r="P146" s="6" t="s">
        <v>165</v>
      </c>
      <c r="Q146" s="6" t="s">
        <v>167</v>
      </c>
      <c r="R146" s="22" t="s">
        <v>169</v>
      </c>
      <c r="S146" s="22" t="s">
        <v>170</v>
      </c>
      <c r="T146" s="22" t="s">
        <v>171</v>
      </c>
      <c r="U146" s="23">
        <v>0.25</v>
      </c>
      <c r="V146" s="22" t="s">
        <v>172</v>
      </c>
      <c r="W146" s="22" t="s">
        <v>173</v>
      </c>
    </row>
    <row r="147" spans="1:23" ht="13.5" customHeight="1" x14ac:dyDescent="0.35">
      <c r="A147" s="22"/>
      <c r="B147" s="22"/>
      <c r="C147" s="22"/>
      <c r="D147" s="22"/>
      <c r="E147" s="24"/>
      <c r="F147" s="22"/>
      <c r="G147" s="22"/>
      <c r="H147" s="22"/>
      <c r="I147" s="22"/>
      <c r="J147" s="22"/>
      <c r="K147" s="22"/>
      <c r="M147" s="22"/>
      <c r="N147" s="22"/>
      <c r="O147" s="22"/>
      <c r="P147" s="22"/>
      <c r="Q147" s="24"/>
      <c r="R147" s="22"/>
      <c r="S147" s="22"/>
      <c r="T147" s="22"/>
      <c r="U147" s="22"/>
      <c r="V147" s="22"/>
      <c r="W147" s="22"/>
    </row>
    <row r="148" spans="1:23" ht="13.5" customHeight="1" x14ac:dyDescent="0.35">
      <c r="A148" s="22"/>
      <c r="B148" s="22"/>
      <c r="C148" s="22"/>
      <c r="D148" s="22"/>
      <c r="E148" s="24"/>
      <c r="F148" s="22"/>
      <c r="G148" s="22"/>
      <c r="H148" s="22"/>
      <c r="I148" s="22"/>
      <c r="J148" s="22"/>
      <c r="K148" s="22"/>
      <c r="M148" s="22"/>
      <c r="N148" s="22"/>
      <c r="O148" s="22"/>
      <c r="P148" s="22"/>
      <c r="Q148" s="24"/>
      <c r="R148" s="22"/>
      <c r="S148" s="22"/>
      <c r="T148" s="22"/>
      <c r="U148" s="22"/>
      <c r="V148" s="22"/>
      <c r="W148" s="22"/>
    </row>
    <row r="149" spans="1:23" ht="13.5" customHeight="1" x14ac:dyDescent="0.35">
      <c r="A149" s="22"/>
      <c r="B149" s="22"/>
      <c r="C149" s="22"/>
      <c r="D149" s="22"/>
      <c r="E149" s="24"/>
      <c r="F149" s="22"/>
      <c r="G149" s="22"/>
      <c r="H149" s="22"/>
      <c r="I149" s="22"/>
      <c r="J149" s="22"/>
      <c r="K149" s="22"/>
      <c r="M149" s="22"/>
      <c r="N149" s="22"/>
      <c r="O149" s="22"/>
      <c r="P149" s="22"/>
      <c r="Q149" s="24"/>
      <c r="R149" s="22"/>
      <c r="S149" s="22"/>
      <c r="T149" s="22"/>
      <c r="U149" s="22"/>
      <c r="V149" s="22"/>
      <c r="W149" s="22"/>
    </row>
    <row r="150" spans="1:23" ht="13.5" customHeight="1" x14ac:dyDescent="0.35">
      <c r="A150" s="22"/>
      <c r="B150" s="22"/>
      <c r="C150" s="22"/>
      <c r="D150" s="22"/>
      <c r="E150" s="24"/>
      <c r="F150" s="22"/>
      <c r="G150" s="22"/>
      <c r="H150" s="22"/>
      <c r="I150" s="22"/>
      <c r="J150" s="22"/>
      <c r="K150" s="22"/>
      <c r="M150" s="22"/>
      <c r="N150" s="22"/>
      <c r="O150" s="22"/>
      <c r="P150" s="22"/>
      <c r="Q150" s="24"/>
      <c r="R150" s="22"/>
      <c r="S150" s="22"/>
      <c r="T150" s="22"/>
      <c r="U150" s="22"/>
      <c r="V150" s="22"/>
      <c r="W150" s="22"/>
    </row>
    <row r="151" spans="1:23" ht="13.5" customHeight="1" x14ac:dyDescent="0.35">
      <c r="A151" s="22"/>
      <c r="B151" s="22"/>
      <c r="C151" s="22"/>
      <c r="D151" s="22"/>
      <c r="E151" s="24"/>
      <c r="F151" s="22"/>
      <c r="G151" s="22"/>
      <c r="H151" s="22"/>
      <c r="I151" s="22"/>
      <c r="J151" s="22"/>
      <c r="K151" s="22"/>
      <c r="M151" s="22"/>
      <c r="N151" s="22"/>
      <c r="O151" s="22"/>
      <c r="P151" s="22"/>
      <c r="Q151" s="24"/>
      <c r="R151" s="22"/>
      <c r="S151" s="22"/>
      <c r="T151" s="22"/>
      <c r="U151" s="22"/>
      <c r="V151" s="22"/>
      <c r="W151" s="22"/>
    </row>
    <row r="152" spans="1:23" ht="13.5" customHeight="1" x14ac:dyDescent="0.35">
      <c r="F152" s="22"/>
      <c r="G152" s="22"/>
      <c r="H152" s="22"/>
      <c r="I152" s="22"/>
      <c r="J152" s="22"/>
      <c r="K152" s="22"/>
      <c r="R152" s="22"/>
      <c r="S152" s="22"/>
      <c r="T152" s="22"/>
      <c r="U152" s="22"/>
      <c r="V152" s="22"/>
      <c r="W152" s="22"/>
    </row>
    <row r="153" spans="1:23" ht="13.5" customHeight="1" x14ac:dyDescent="0.35">
      <c r="F153" s="22"/>
      <c r="G153" s="22"/>
      <c r="H153" s="22"/>
      <c r="I153" s="22"/>
      <c r="J153" s="22"/>
      <c r="K153" s="22"/>
      <c r="R153" s="22"/>
      <c r="S153" s="22"/>
      <c r="T153" s="22"/>
      <c r="U153" s="22"/>
      <c r="V153" s="22"/>
      <c r="W153" s="22"/>
    </row>
    <row r="154" spans="1:23" ht="13.5" customHeight="1" x14ac:dyDescent="0.35">
      <c r="F154" s="22"/>
      <c r="G154" s="22"/>
      <c r="H154" s="22"/>
      <c r="I154" s="22"/>
      <c r="J154" s="22"/>
      <c r="K154" s="22"/>
      <c r="R154" s="22"/>
      <c r="S154" s="22"/>
      <c r="T154" s="22"/>
      <c r="U154" s="22"/>
      <c r="V154" s="22"/>
      <c r="W154" s="22"/>
    </row>
    <row r="155" spans="1:23" ht="13.5" customHeight="1" x14ac:dyDescent="0.35">
      <c r="F155" s="22"/>
      <c r="G155" s="22"/>
      <c r="H155" s="22"/>
      <c r="I155" s="22"/>
      <c r="J155" s="22"/>
      <c r="K155" s="22"/>
      <c r="R155" s="22"/>
      <c r="S155" s="22"/>
      <c r="T155" s="22"/>
      <c r="U155" s="22"/>
      <c r="V155" s="22"/>
      <c r="W155" s="22"/>
    </row>
    <row r="156" spans="1:23" ht="13.5" customHeight="1" x14ac:dyDescent="0.35"/>
    <row r="157" spans="1:23" ht="13.5" customHeight="1" x14ac:dyDescent="0.35">
      <c r="A157" s="6" t="str">
        <f>sections!B35</f>
        <v>RIC Rihari King &amp; Aven Placid</v>
      </c>
      <c r="M157" s="6" t="str">
        <f>sections!B36</f>
        <v>PAT Dean Brown &amp; Glen Robust</v>
      </c>
    </row>
    <row r="158" spans="1:23" ht="13.5" customHeight="1" x14ac:dyDescent="0.35">
      <c r="A158" s="6" t="s">
        <v>160</v>
      </c>
      <c r="F158" s="6" t="s">
        <v>161</v>
      </c>
      <c r="I158" s="6" t="s">
        <v>197</v>
      </c>
      <c r="M158" s="6" t="s">
        <v>160</v>
      </c>
      <c r="R158" s="6" t="s">
        <v>161</v>
      </c>
      <c r="U158" s="6" t="s">
        <v>198</v>
      </c>
    </row>
    <row r="159" spans="1:23" ht="13.5" customHeight="1" x14ac:dyDescent="0.35">
      <c r="A159" s="6" t="s">
        <v>164</v>
      </c>
      <c r="B159" s="6" t="s">
        <v>165</v>
      </c>
      <c r="C159" s="6" t="s">
        <v>166</v>
      </c>
      <c r="D159" s="6" t="s">
        <v>167</v>
      </c>
      <c r="E159" s="6" t="s">
        <v>168</v>
      </c>
      <c r="F159" s="22" t="s">
        <v>169</v>
      </c>
      <c r="G159" s="22" t="s">
        <v>170</v>
      </c>
      <c r="H159" s="22" t="s">
        <v>171</v>
      </c>
      <c r="I159" s="23">
        <v>0.25</v>
      </c>
      <c r="J159" s="22" t="s">
        <v>172</v>
      </c>
      <c r="K159" s="22" t="s">
        <v>173</v>
      </c>
      <c r="M159" s="6" t="s">
        <v>165</v>
      </c>
      <c r="N159" s="6" t="s">
        <v>167</v>
      </c>
      <c r="O159" s="6" t="s">
        <v>164</v>
      </c>
      <c r="P159" s="6" t="s">
        <v>166</v>
      </c>
      <c r="Q159" s="6" t="s">
        <v>174</v>
      </c>
      <c r="R159" s="22" t="s">
        <v>169</v>
      </c>
      <c r="S159" s="22" t="s">
        <v>170</v>
      </c>
      <c r="T159" s="22" t="s">
        <v>171</v>
      </c>
      <c r="U159" s="23">
        <v>0.25</v>
      </c>
      <c r="V159" s="22" t="s">
        <v>172</v>
      </c>
      <c r="W159" s="22" t="s">
        <v>173</v>
      </c>
    </row>
    <row r="160" spans="1:23" ht="13.5" customHeight="1" x14ac:dyDescent="0.35">
      <c r="A160" s="22"/>
      <c r="B160" s="22"/>
      <c r="C160" s="22"/>
      <c r="D160" s="22"/>
      <c r="E160" s="24"/>
      <c r="F160" s="22"/>
      <c r="G160" s="22"/>
      <c r="H160" s="22"/>
      <c r="I160" s="22"/>
      <c r="J160" s="22"/>
      <c r="K160" s="22"/>
      <c r="M160" s="22"/>
      <c r="N160" s="22"/>
      <c r="O160" s="22"/>
      <c r="P160" s="22"/>
      <c r="Q160" s="24"/>
      <c r="R160" s="22"/>
      <c r="S160" s="22"/>
      <c r="T160" s="22"/>
      <c r="U160" s="22"/>
      <c r="V160" s="22"/>
      <c r="W160" s="22"/>
    </row>
    <row r="161" spans="1:23" ht="13.5" customHeight="1" x14ac:dyDescent="0.35">
      <c r="A161" s="22"/>
      <c r="B161" s="22"/>
      <c r="C161" s="22"/>
      <c r="D161" s="22"/>
      <c r="E161" s="24"/>
      <c r="F161" s="22"/>
      <c r="G161" s="22"/>
      <c r="H161" s="22"/>
      <c r="I161" s="22"/>
      <c r="J161" s="22"/>
      <c r="K161" s="22"/>
      <c r="M161" s="22"/>
      <c r="N161" s="22"/>
      <c r="O161" s="22"/>
      <c r="P161" s="22"/>
      <c r="Q161" s="24"/>
      <c r="R161" s="22"/>
      <c r="S161" s="22"/>
      <c r="T161" s="22"/>
      <c r="U161" s="22"/>
      <c r="V161" s="22"/>
      <c r="W161" s="22"/>
    </row>
    <row r="162" spans="1:23" ht="13.5" customHeight="1" x14ac:dyDescent="0.35">
      <c r="A162" s="22"/>
      <c r="B162" s="22"/>
      <c r="C162" s="22"/>
      <c r="D162" s="22"/>
      <c r="E162" s="24"/>
      <c r="F162" s="22"/>
      <c r="G162" s="22"/>
      <c r="H162" s="22"/>
      <c r="I162" s="22"/>
      <c r="J162" s="22"/>
      <c r="K162" s="22"/>
      <c r="M162" s="22"/>
      <c r="N162" s="22"/>
      <c r="O162" s="22"/>
      <c r="P162" s="22"/>
      <c r="Q162" s="24"/>
      <c r="R162" s="22"/>
      <c r="S162" s="22"/>
      <c r="T162" s="22"/>
      <c r="U162" s="22"/>
      <c r="V162" s="22"/>
      <c r="W162" s="22"/>
    </row>
    <row r="163" spans="1:23" ht="13.5" customHeight="1" x14ac:dyDescent="0.35">
      <c r="A163" s="22"/>
      <c r="B163" s="22"/>
      <c r="C163" s="22"/>
      <c r="D163" s="22"/>
      <c r="E163" s="24"/>
      <c r="F163" s="22"/>
      <c r="G163" s="22"/>
      <c r="H163" s="22"/>
      <c r="I163" s="22"/>
      <c r="J163" s="22"/>
      <c r="K163" s="22"/>
      <c r="M163" s="22"/>
      <c r="N163" s="22"/>
      <c r="O163" s="22"/>
      <c r="P163" s="22"/>
      <c r="Q163" s="24"/>
      <c r="R163" s="22"/>
      <c r="S163" s="22"/>
      <c r="T163" s="22"/>
      <c r="U163" s="22"/>
      <c r="V163" s="22"/>
      <c r="W163" s="22"/>
    </row>
    <row r="164" spans="1:23" ht="13.5" customHeight="1" x14ac:dyDescent="0.35">
      <c r="A164" s="22"/>
      <c r="B164" s="22"/>
      <c r="C164" s="22"/>
      <c r="D164" s="22"/>
      <c r="E164" s="24"/>
      <c r="F164" s="22"/>
      <c r="G164" s="22"/>
      <c r="H164" s="22"/>
      <c r="I164" s="22"/>
      <c r="J164" s="22"/>
      <c r="K164" s="22"/>
      <c r="M164" s="22"/>
      <c r="N164" s="22"/>
      <c r="O164" s="22"/>
      <c r="P164" s="22"/>
      <c r="Q164" s="24"/>
      <c r="R164" s="22"/>
      <c r="S164" s="22"/>
      <c r="T164" s="22"/>
      <c r="U164" s="22"/>
      <c r="V164" s="22"/>
      <c r="W164" s="22"/>
    </row>
    <row r="165" spans="1:23" ht="13.5" customHeight="1" x14ac:dyDescent="0.35">
      <c r="F165" s="22"/>
      <c r="G165" s="22"/>
      <c r="H165" s="22"/>
      <c r="I165" s="22"/>
      <c r="J165" s="22"/>
      <c r="K165" s="22"/>
      <c r="R165" s="22"/>
      <c r="S165" s="22"/>
      <c r="T165" s="22"/>
      <c r="U165" s="22"/>
      <c r="V165" s="22"/>
      <c r="W165" s="22"/>
    </row>
    <row r="166" spans="1:23" ht="13.5" customHeight="1" x14ac:dyDescent="0.35">
      <c r="F166" s="22"/>
      <c r="G166" s="22"/>
      <c r="H166" s="22"/>
      <c r="I166" s="22"/>
      <c r="J166" s="22"/>
      <c r="K166" s="22"/>
      <c r="R166" s="22"/>
      <c r="S166" s="22"/>
      <c r="T166" s="22"/>
      <c r="U166" s="22"/>
      <c r="V166" s="22"/>
      <c r="W166" s="22"/>
    </row>
    <row r="167" spans="1:23" ht="13.5" customHeight="1" x14ac:dyDescent="0.35">
      <c r="F167" s="22"/>
      <c r="G167" s="22"/>
      <c r="H167" s="22"/>
      <c r="I167" s="22"/>
      <c r="J167" s="22"/>
      <c r="K167" s="22"/>
      <c r="R167" s="22"/>
      <c r="S167" s="22"/>
      <c r="T167" s="22"/>
      <c r="U167" s="22"/>
      <c r="V167" s="22"/>
      <c r="W167" s="22"/>
    </row>
    <row r="168" spans="1:23" ht="13.5" customHeight="1" x14ac:dyDescent="0.35">
      <c r="F168" s="22"/>
      <c r="G168" s="22"/>
      <c r="H168" s="22"/>
      <c r="I168" s="22"/>
      <c r="J168" s="22"/>
      <c r="K168" s="22"/>
      <c r="R168" s="22"/>
      <c r="S168" s="22"/>
      <c r="T168" s="22"/>
      <c r="U168" s="22"/>
      <c r="V168" s="22"/>
      <c r="W168" s="22"/>
    </row>
    <row r="169" spans="1:23" ht="13.5" customHeight="1" x14ac:dyDescent="0.35"/>
    <row r="170" spans="1:23" ht="13.5" customHeight="1" x14ac:dyDescent="0.35">
      <c r="A170" s="6" t="str">
        <f>sections!B37</f>
        <v>NPL Agnes Kimura &amp; Lee Hildred</v>
      </c>
      <c r="M170" s="6" t="str">
        <f>sections!B38</f>
        <v>WHG John Stevens &amp; Jim Devine</v>
      </c>
    </row>
    <row r="171" spans="1:23" ht="13.5" customHeight="1" x14ac:dyDescent="0.35">
      <c r="A171" s="6" t="s">
        <v>160</v>
      </c>
      <c r="F171" s="6" t="s">
        <v>161</v>
      </c>
      <c r="I171" s="6" t="s">
        <v>199</v>
      </c>
      <c r="M171" s="6" t="s">
        <v>160</v>
      </c>
      <c r="R171" s="6" t="s">
        <v>161</v>
      </c>
      <c r="U171" s="6" t="s">
        <v>200</v>
      </c>
    </row>
    <row r="172" spans="1:23" ht="13.5" customHeight="1" x14ac:dyDescent="0.35">
      <c r="A172" s="6" t="s">
        <v>166</v>
      </c>
      <c r="B172" s="6" t="s">
        <v>168</v>
      </c>
      <c r="C172" s="6" t="s">
        <v>165</v>
      </c>
      <c r="D172" s="6" t="s">
        <v>174</v>
      </c>
      <c r="E172" s="6" t="s">
        <v>164</v>
      </c>
      <c r="F172" s="22" t="s">
        <v>169</v>
      </c>
      <c r="G172" s="22" t="s">
        <v>170</v>
      </c>
      <c r="H172" s="22" t="s">
        <v>171</v>
      </c>
      <c r="I172" s="23">
        <v>0.25</v>
      </c>
      <c r="J172" s="22" t="s">
        <v>172</v>
      </c>
      <c r="K172" s="22" t="s">
        <v>173</v>
      </c>
      <c r="M172" s="6" t="s">
        <v>167</v>
      </c>
      <c r="N172" s="6" t="s">
        <v>164</v>
      </c>
      <c r="O172" s="6" t="s">
        <v>174</v>
      </c>
      <c r="P172" s="6" t="s">
        <v>168</v>
      </c>
      <c r="Q172" s="6" t="s">
        <v>165</v>
      </c>
      <c r="R172" s="22" t="s">
        <v>169</v>
      </c>
      <c r="S172" s="22" t="s">
        <v>170</v>
      </c>
      <c r="T172" s="22" t="s">
        <v>171</v>
      </c>
      <c r="U172" s="23">
        <v>0.25</v>
      </c>
      <c r="V172" s="22" t="s">
        <v>172</v>
      </c>
      <c r="W172" s="22" t="s">
        <v>173</v>
      </c>
    </row>
    <row r="173" spans="1:23" ht="13.5" customHeight="1" x14ac:dyDescent="0.35">
      <c r="A173" s="22"/>
      <c r="B173" s="22"/>
      <c r="C173" s="22"/>
      <c r="D173" s="22"/>
      <c r="E173" s="24"/>
      <c r="F173" s="22"/>
      <c r="G173" s="22"/>
      <c r="H173" s="22"/>
      <c r="I173" s="22"/>
      <c r="J173" s="22"/>
      <c r="K173" s="22"/>
      <c r="M173" s="22"/>
      <c r="N173" s="22"/>
      <c r="O173" s="22"/>
      <c r="P173" s="22"/>
      <c r="Q173" s="24"/>
      <c r="R173" s="22"/>
      <c r="S173" s="22"/>
      <c r="T173" s="22"/>
      <c r="U173" s="22"/>
      <c r="V173" s="22"/>
      <c r="W173" s="22"/>
    </row>
    <row r="174" spans="1:23" ht="13.5" customHeight="1" x14ac:dyDescent="0.35">
      <c r="A174" s="22"/>
      <c r="B174" s="22"/>
      <c r="C174" s="22"/>
      <c r="D174" s="22"/>
      <c r="E174" s="24"/>
      <c r="F174" s="22"/>
      <c r="G174" s="22"/>
      <c r="H174" s="22"/>
      <c r="I174" s="22"/>
      <c r="J174" s="22"/>
      <c r="K174" s="22"/>
      <c r="M174" s="22"/>
      <c r="N174" s="22"/>
      <c r="O174" s="22"/>
      <c r="P174" s="22"/>
      <c r="Q174" s="24"/>
      <c r="R174" s="22"/>
      <c r="S174" s="22"/>
      <c r="T174" s="22"/>
      <c r="U174" s="22"/>
      <c r="V174" s="22"/>
      <c r="W174" s="22"/>
    </row>
    <row r="175" spans="1:23" ht="13.5" customHeight="1" x14ac:dyDescent="0.35">
      <c r="A175" s="22"/>
      <c r="B175" s="22"/>
      <c r="C175" s="22"/>
      <c r="D175" s="22"/>
      <c r="E175" s="24"/>
      <c r="F175" s="22"/>
      <c r="G175" s="22"/>
      <c r="H175" s="22"/>
      <c r="I175" s="22"/>
      <c r="J175" s="22"/>
      <c r="K175" s="22"/>
      <c r="M175" s="22"/>
      <c r="N175" s="22"/>
      <c r="O175" s="22"/>
      <c r="P175" s="22"/>
      <c r="Q175" s="24"/>
      <c r="R175" s="22"/>
      <c r="S175" s="22"/>
      <c r="T175" s="22"/>
      <c r="U175" s="22"/>
      <c r="V175" s="22"/>
      <c r="W175" s="22"/>
    </row>
    <row r="176" spans="1:23" ht="13.5" customHeight="1" x14ac:dyDescent="0.35">
      <c r="A176" s="22"/>
      <c r="B176" s="22"/>
      <c r="C176" s="22"/>
      <c r="D176" s="22"/>
      <c r="E176" s="24"/>
      <c r="F176" s="22"/>
      <c r="G176" s="22"/>
      <c r="H176" s="22"/>
      <c r="I176" s="22"/>
      <c r="J176" s="22"/>
      <c r="K176" s="22"/>
      <c r="M176" s="22"/>
      <c r="N176" s="22"/>
      <c r="O176" s="22"/>
      <c r="P176" s="22"/>
      <c r="Q176" s="24"/>
      <c r="R176" s="22"/>
      <c r="S176" s="22"/>
      <c r="T176" s="22"/>
      <c r="U176" s="22"/>
      <c r="V176" s="22"/>
      <c r="W176" s="22"/>
    </row>
    <row r="177" spans="1:23" ht="13.5" customHeight="1" x14ac:dyDescent="0.35">
      <c r="A177" s="22"/>
      <c r="B177" s="22"/>
      <c r="C177" s="22"/>
      <c r="D177" s="22"/>
      <c r="E177" s="24"/>
      <c r="F177" s="22"/>
      <c r="G177" s="22"/>
      <c r="H177" s="22"/>
      <c r="I177" s="22"/>
      <c r="J177" s="22"/>
      <c r="K177" s="22"/>
      <c r="M177" s="22"/>
      <c r="N177" s="22"/>
      <c r="O177" s="22"/>
      <c r="P177" s="22"/>
      <c r="Q177" s="24"/>
      <c r="R177" s="22"/>
      <c r="S177" s="22"/>
      <c r="T177" s="22"/>
      <c r="U177" s="22"/>
      <c r="V177" s="22"/>
      <c r="W177" s="22"/>
    </row>
    <row r="178" spans="1:23" ht="13.5" customHeight="1" x14ac:dyDescent="0.35">
      <c r="F178" s="22"/>
      <c r="G178" s="22"/>
      <c r="H178" s="22"/>
      <c r="I178" s="22"/>
      <c r="J178" s="22"/>
      <c r="K178" s="22"/>
      <c r="R178" s="22"/>
      <c r="S178" s="22"/>
      <c r="T178" s="22"/>
      <c r="U178" s="22"/>
      <c r="V178" s="22"/>
      <c r="W178" s="22"/>
    </row>
    <row r="179" spans="1:23" ht="13.5" customHeight="1" x14ac:dyDescent="0.35">
      <c r="F179" s="22"/>
      <c r="G179" s="22"/>
      <c r="H179" s="22"/>
      <c r="I179" s="22"/>
      <c r="J179" s="22"/>
      <c r="K179" s="22"/>
      <c r="R179" s="22"/>
      <c r="S179" s="22"/>
      <c r="T179" s="22"/>
      <c r="U179" s="22"/>
      <c r="V179" s="22"/>
      <c r="W179" s="22"/>
    </row>
    <row r="180" spans="1:23" ht="13.5" customHeight="1" x14ac:dyDescent="0.35">
      <c r="F180" s="22"/>
      <c r="G180" s="22"/>
      <c r="H180" s="22"/>
      <c r="I180" s="22"/>
      <c r="J180" s="22"/>
      <c r="K180" s="22"/>
      <c r="R180" s="22"/>
      <c r="S180" s="22"/>
      <c r="T180" s="22"/>
      <c r="U180" s="22"/>
      <c r="V180" s="22"/>
      <c r="W180" s="22"/>
    </row>
    <row r="181" spans="1:23" ht="13.5" customHeight="1" x14ac:dyDescent="0.35">
      <c r="F181" s="22"/>
      <c r="G181" s="22"/>
      <c r="H181" s="22"/>
      <c r="I181" s="22"/>
      <c r="J181" s="22"/>
      <c r="K181" s="22"/>
      <c r="R181" s="22"/>
      <c r="S181" s="22"/>
      <c r="T181" s="22"/>
      <c r="U181" s="22"/>
      <c r="V181" s="22"/>
      <c r="W181" s="22"/>
    </row>
    <row r="182" spans="1:23" ht="13.5" customHeight="1" x14ac:dyDescent="0.35"/>
    <row r="183" spans="1:23" ht="13.5" customHeight="1" x14ac:dyDescent="0.35">
      <c r="A183" s="6" t="str">
        <f>sections!B39</f>
        <v>MNU Darryl Rodgers &amp; Owen Newson</v>
      </c>
      <c r="M183" s="6" t="str">
        <f>sections!B40</f>
        <v>NOR Tony Woods &amp; Chris Williams</v>
      </c>
    </row>
    <row r="184" spans="1:23" ht="13.5" customHeight="1" x14ac:dyDescent="0.35">
      <c r="A184" s="6" t="s">
        <v>160</v>
      </c>
      <c r="F184" s="6" t="s">
        <v>161</v>
      </c>
      <c r="I184" s="6" t="s">
        <v>201</v>
      </c>
      <c r="M184" s="6" t="s">
        <v>160</v>
      </c>
      <c r="R184" s="6" t="s">
        <v>161</v>
      </c>
      <c r="U184" s="6" t="s">
        <v>202</v>
      </c>
    </row>
    <row r="185" spans="1:23" ht="13.5" customHeight="1" x14ac:dyDescent="0.35">
      <c r="A185" s="6" t="s">
        <v>168</v>
      </c>
      <c r="B185" s="6" t="s">
        <v>174</v>
      </c>
      <c r="C185" s="6" t="s">
        <v>167</v>
      </c>
      <c r="D185" s="6" t="s">
        <v>164</v>
      </c>
      <c r="E185" s="6" t="s">
        <v>166</v>
      </c>
      <c r="F185" s="22" t="s">
        <v>169</v>
      </c>
      <c r="G185" s="22" t="s">
        <v>170</v>
      </c>
      <c r="H185" s="22" t="s">
        <v>171</v>
      </c>
      <c r="I185" s="23">
        <v>0.25</v>
      </c>
      <c r="J185" s="22" t="s">
        <v>172</v>
      </c>
      <c r="K185" s="22" t="s">
        <v>173</v>
      </c>
      <c r="M185" s="6" t="s">
        <v>174</v>
      </c>
      <c r="N185" s="6" t="s">
        <v>166</v>
      </c>
      <c r="O185" s="6" t="s">
        <v>168</v>
      </c>
      <c r="P185" s="6" t="s">
        <v>165</v>
      </c>
      <c r="Q185" s="6" t="s">
        <v>167</v>
      </c>
      <c r="R185" s="22" t="s">
        <v>169</v>
      </c>
      <c r="S185" s="22" t="s">
        <v>170</v>
      </c>
      <c r="T185" s="22" t="s">
        <v>171</v>
      </c>
      <c r="U185" s="23">
        <v>0.25</v>
      </c>
      <c r="V185" s="22" t="s">
        <v>172</v>
      </c>
      <c r="W185" s="22" t="s">
        <v>173</v>
      </c>
    </row>
    <row r="186" spans="1:23" ht="13.5" customHeight="1" x14ac:dyDescent="0.35">
      <c r="A186" s="22"/>
      <c r="B186" s="22"/>
      <c r="C186" s="22"/>
      <c r="D186" s="22"/>
      <c r="E186" s="24"/>
      <c r="F186" s="22"/>
      <c r="G186" s="22"/>
      <c r="H186" s="22"/>
      <c r="I186" s="22"/>
      <c r="J186" s="22"/>
      <c r="K186" s="22"/>
      <c r="M186" s="22"/>
      <c r="N186" s="22"/>
      <c r="O186" s="22"/>
      <c r="P186" s="22"/>
      <c r="Q186" s="24"/>
      <c r="R186" s="22"/>
      <c r="S186" s="22"/>
      <c r="T186" s="22"/>
      <c r="U186" s="22"/>
      <c r="V186" s="22"/>
      <c r="W186" s="22"/>
    </row>
    <row r="187" spans="1:23" ht="13.5" customHeight="1" x14ac:dyDescent="0.35">
      <c r="A187" s="22"/>
      <c r="B187" s="22"/>
      <c r="C187" s="22"/>
      <c r="D187" s="22"/>
      <c r="E187" s="24"/>
      <c r="F187" s="22"/>
      <c r="G187" s="22"/>
      <c r="H187" s="22"/>
      <c r="I187" s="22"/>
      <c r="J187" s="22"/>
      <c r="K187" s="22"/>
      <c r="M187" s="22"/>
      <c r="N187" s="22"/>
      <c r="O187" s="22"/>
      <c r="P187" s="22"/>
      <c r="Q187" s="24"/>
      <c r="R187" s="22"/>
      <c r="S187" s="22"/>
      <c r="T187" s="22"/>
      <c r="U187" s="22"/>
      <c r="V187" s="22"/>
      <c r="W187" s="22"/>
    </row>
    <row r="188" spans="1:23" ht="13.5" customHeight="1" x14ac:dyDescent="0.35">
      <c r="A188" s="22"/>
      <c r="B188" s="22"/>
      <c r="C188" s="22"/>
      <c r="D188" s="22"/>
      <c r="E188" s="24"/>
      <c r="F188" s="22"/>
      <c r="G188" s="22"/>
      <c r="H188" s="22"/>
      <c r="I188" s="22"/>
      <c r="J188" s="22"/>
      <c r="K188" s="22"/>
      <c r="M188" s="22"/>
      <c r="N188" s="22"/>
      <c r="O188" s="22"/>
      <c r="P188" s="22"/>
      <c r="Q188" s="24"/>
      <c r="R188" s="22"/>
      <c r="S188" s="22"/>
      <c r="T188" s="22"/>
      <c r="U188" s="22"/>
      <c r="V188" s="22"/>
      <c r="W188" s="22"/>
    </row>
    <row r="189" spans="1:23" ht="13.5" customHeight="1" x14ac:dyDescent="0.35">
      <c r="A189" s="22"/>
      <c r="B189" s="22"/>
      <c r="C189" s="22"/>
      <c r="D189" s="22"/>
      <c r="E189" s="24"/>
      <c r="F189" s="22"/>
      <c r="G189" s="22"/>
      <c r="H189" s="22"/>
      <c r="I189" s="22"/>
      <c r="J189" s="22"/>
      <c r="K189" s="22"/>
      <c r="M189" s="22"/>
      <c r="N189" s="22"/>
      <c r="O189" s="22"/>
      <c r="P189" s="22"/>
      <c r="Q189" s="24"/>
      <c r="R189" s="22"/>
      <c r="S189" s="22"/>
      <c r="T189" s="22"/>
      <c r="U189" s="22"/>
      <c r="V189" s="22"/>
      <c r="W189" s="22"/>
    </row>
    <row r="190" spans="1:23" ht="13.5" customHeight="1" x14ac:dyDescent="0.35">
      <c r="A190" s="22"/>
      <c r="B190" s="22"/>
      <c r="C190" s="22"/>
      <c r="D190" s="22"/>
      <c r="E190" s="24"/>
      <c r="F190" s="22"/>
      <c r="G190" s="22"/>
      <c r="H190" s="22"/>
      <c r="I190" s="22"/>
      <c r="J190" s="22"/>
      <c r="K190" s="22"/>
      <c r="M190" s="22"/>
      <c r="N190" s="22"/>
      <c r="O190" s="22"/>
      <c r="P190" s="22"/>
      <c r="Q190" s="24"/>
      <c r="R190" s="22"/>
      <c r="S190" s="22"/>
      <c r="T190" s="22"/>
      <c r="U190" s="22"/>
      <c r="V190" s="22"/>
      <c r="W190" s="22"/>
    </row>
    <row r="191" spans="1:23" ht="13.5" customHeight="1" x14ac:dyDescent="0.35">
      <c r="F191" s="22"/>
      <c r="G191" s="22"/>
      <c r="H191" s="22"/>
      <c r="I191" s="22"/>
      <c r="J191" s="22"/>
      <c r="K191" s="22"/>
      <c r="R191" s="22"/>
      <c r="S191" s="22"/>
      <c r="T191" s="22"/>
      <c r="U191" s="22"/>
      <c r="V191" s="22"/>
      <c r="W191" s="22"/>
    </row>
    <row r="192" spans="1:23" ht="13.5" customHeight="1" x14ac:dyDescent="0.35">
      <c r="F192" s="22"/>
      <c r="G192" s="22"/>
      <c r="H192" s="22"/>
      <c r="I192" s="22"/>
      <c r="J192" s="22"/>
      <c r="K192" s="22"/>
      <c r="R192" s="22"/>
      <c r="S192" s="22"/>
      <c r="T192" s="22"/>
      <c r="U192" s="22"/>
      <c r="V192" s="22"/>
      <c r="W192" s="22"/>
    </row>
    <row r="193" spans="1:23" ht="13.5" customHeight="1" x14ac:dyDescent="0.35">
      <c r="F193" s="22"/>
      <c r="G193" s="22"/>
      <c r="H193" s="22"/>
      <c r="I193" s="22"/>
      <c r="J193" s="22"/>
      <c r="K193" s="22"/>
      <c r="R193" s="22"/>
      <c r="S193" s="22"/>
      <c r="T193" s="22"/>
      <c r="U193" s="22"/>
      <c r="V193" s="22"/>
      <c r="W193" s="22"/>
    </row>
    <row r="194" spans="1:23" ht="13.5" customHeight="1" x14ac:dyDescent="0.35">
      <c r="F194" s="22"/>
      <c r="G194" s="22"/>
      <c r="H194" s="22"/>
      <c r="I194" s="22"/>
      <c r="J194" s="22"/>
      <c r="K194" s="22"/>
      <c r="R194" s="22"/>
      <c r="S194" s="22"/>
      <c r="T194" s="22"/>
      <c r="U194" s="22"/>
      <c r="V194" s="22"/>
      <c r="W194" s="22"/>
    </row>
    <row r="195" spans="1:23" ht="13.5" customHeight="1" x14ac:dyDescent="0.35"/>
    <row r="196" spans="1:23" ht="13.5" customHeight="1" x14ac:dyDescent="0.35">
      <c r="A196" s="6" t="str">
        <f>sections!B43</f>
        <v>PAT Charlie Schooner &amp; Jimmy Johns</v>
      </c>
      <c r="M196" s="6" t="str">
        <f>sections!B44</f>
        <v>GERSA Aaron Williams &amp; Bob Semple</v>
      </c>
    </row>
    <row r="197" spans="1:23" ht="13.5" customHeight="1" x14ac:dyDescent="0.35">
      <c r="A197" s="6" t="s">
        <v>160</v>
      </c>
      <c r="F197" s="6" t="s">
        <v>161</v>
      </c>
      <c r="I197" s="6" t="s">
        <v>203</v>
      </c>
      <c r="M197" s="6" t="s">
        <v>160</v>
      </c>
      <c r="R197" s="6" t="s">
        <v>161</v>
      </c>
      <c r="U197" s="6" t="s">
        <v>204</v>
      </c>
    </row>
    <row r="198" spans="1:23" ht="13.5" customHeight="1" x14ac:dyDescent="0.35">
      <c r="A198" s="6" t="s">
        <v>164</v>
      </c>
      <c r="B198" s="6" t="s">
        <v>165</v>
      </c>
      <c r="C198" s="6" t="s">
        <v>166</v>
      </c>
      <c r="D198" s="6" t="s">
        <v>167</v>
      </c>
      <c r="E198" s="6" t="s">
        <v>168</v>
      </c>
      <c r="F198" s="22" t="s">
        <v>169</v>
      </c>
      <c r="G198" s="22" t="s">
        <v>170</v>
      </c>
      <c r="H198" s="22" t="s">
        <v>171</v>
      </c>
      <c r="I198" s="23">
        <v>0.25</v>
      </c>
      <c r="J198" s="22" t="s">
        <v>172</v>
      </c>
      <c r="K198" s="22" t="s">
        <v>173</v>
      </c>
      <c r="M198" s="6" t="s">
        <v>165</v>
      </c>
      <c r="N198" s="6" t="s">
        <v>167</v>
      </c>
      <c r="O198" s="6" t="s">
        <v>164</v>
      </c>
      <c r="P198" s="6" t="s">
        <v>166</v>
      </c>
      <c r="Q198" s="6" t="s">
        <v>174</v>
      </c>
      <c r="R198" s="22" t="s">
        <v>169</v>
      </c>
      <c r="S198" s="22" t="s">
        <v>170</v>
      </c>
      <c r="T198" s="22" t="s">
        <v>171</v>
      </c>
      <c r="U198" s="23">
        <v>0.25</v>
      </c>
      <c r="V198" s="22" t="s">
        <v>172</v>
      </c>
      <c r="W198" s="22" t="s">
        <v>173</v>
      </c>
    </row>
    <row r="199" spans="1:23" ht="13.5" customHeight="1" x14ac:dyDescent="0.35">
      <c r="A199" s="22"/>
      <c r="B199" s="22"/>
      <c r="C199" s="22"/>
      <c r="D199" s="22"/>
      <c r="E199" s="24"/>
      <c r="F199" s="22"/>
      <c r="G199" s="22"/>
      <c r="H199" s="22"/>
      <c r="I199" s="22"/>
      <c r="J199" s="22"/>
      <c r="K199" s="22"/>
      <c r="M199" s="22"/>
      <c r="N199" s="22"/>
      <c r="O199" s="22"/>
      <c r="P199" s="22"/>
      <c r="Q199" s="24"/>
      <c r="R199" s="22"/>
      <c r="S199" s="22"/>
      <c r="T199" s="22"/>
      <c r="U199" s="22"/>
      <c r="V199" s="22"/>
      <c r="W199" s="22"/>
    </row>
    <row r="200" spans="1:23" ht="13.5" customHeight="1" x14ac:dyDescent="0.35">
      <c r="A200" s="22"/>
      <c r="B200" s="22"/>
      <c r="C200" s="22"/>
      <c r="D200" s="22"/>
      <c r="E200" s="24"/>
      <c r="F200" s="22"/>
      <c r="G200" s="22"/>
      <c r="H200" s="22"/>
      <c r="I200" s="22"/>
      <c r="J200" s="22"/>
      <c r="K200" s="22"/>
      <c r="M200" s="22"/>
      <c r="N200" s="22"/>
      <c r="O200" s="22"/>
      <c r="P200" s="22"/>
      <c r="Q200" s="24"/>
      <c r="R200" s="22"/>
      <c r="S200" s="22"/>
      <c r="T200" s="22"/>
      <c r="U200" s="22"/>
      <c r="V200" s="22"/>
      <c r="W200" s="22"/>
    </row>
    <row r="201" spans="1:23" ht="13.5" customHeight="1" x14ac:dyDescent="0.35">
      <c r="A201" s="22"/>
      <c r="B201" s="22"/>
      <c r="C201" s="22"/>
      <c r="D201" s="22"/>
      <c r="E201" s="24"/>
      <c r="F201" s="22"/>
      <c r="G201" s="22"/>
      <c r="H201" s="22"/>
      <c r="I201" s="22"/>
      <c r="J201" s="22"/>
      <c r="K201" s="22"/>
      <c r="M201" s="22"/>
      <c r="N201" s="22"/>
      <c r="O201" s="22"/>
      <c r="P201" s="22"/>
      <c r="Q201" s="24"/>
      <c r="R201" s="22"/>
      <c r="S201" s="22"/>
      <c r="T201" s="22"/>
      <c r="U201" s="22"/>
      <c r="V201" s="22"/>
      <c r="W201" s="22"/>
    </row>
    <row r="202" spans="1:23" ht="13.5" customHeight="1" x14ac:dyDescent="0.35">
      <c r="A202" s="22"/>
      <c r="B202" s="22"/>
      <c r="C202" s="22"/>
      <c r="D202" s="22"/>
      <c r="E202" s="24"/>
      <c r="F202" s="22"/>
      <c r="G202" s="22"/>
      <c r="H202" s="22"/>
      <c r="I202" s="22"/>
      <c r="J202" s="22"/>
      <c r="K202" s="22"/>
      <c r="M202" s="22"/>
      <c r="N202" s="22"/>
      <c r="O202" s="22"/>
      <c r="P202" s="22"/>
      <c r="Q202" s="24"/>
      <c r="R202" s="22"/>
      <c r="S202" s="22"/>
      <c r="T202" s="22"/>
      <c r="U202" s="22"/>
      <c r="V202" s="22"/>
      <c r="W202" s="22"/>
    </row>
    <row r="203" spans="1:23" ht="13.5" customHeight="1" x14ac:dyDescent="0.35">
      <c r="A203" s="22"/>
      <c r="B203" s="22"/>
      <c r="C203" s="22"/>
      <c r="D203" s="22"/>
      <c r="E203" s="24"/>
      <c r="F203" s="22"/>
      <c r="G203" s="22"/>
      <c r="H203" s="22"/>
      <c r="I203" s="22"/>
      <c r="J203" s="22"/>
      <c r="K203" s="22"/>
      <c r="M203" s="22"/>
      <c r="N203" s="22"/>
      <c r="O203" s="22"/>
      <c r="P203" s="22"/>
      <c r="Q203" s="24"/>
      <c r="R203" s="22"/>
      <c r="S203" s="22"/>
      <c r="T203" s="22"/>
      <c r="U203" s="22"/>
      <c r="V203" s="22"/>
      <c r="W203" s="22"/>
    </row>
    <row r="204" spans="1:23" ht="13.5" customHeight="1" x14ac:dyDescent="0.35">
      <c r="F204" s="22"/>
      <c r="G204" s="22"/>
      <c r="H204" s="22"/>
      <c r="I204" s="22"/>
      <c r="J204" s="22"/>
      <c r="K204" s="22"/>
      <c r="R204" s="22"/>
      <c r="S204" s="22"/>
      <c r="T204" s="22"/>
      <c r="U204" s="22"/>
      <c r="V204" s="22"/>
      <c r="W204" s="22"/>
    </row>
    <row r="205" spans="1:23" ht="13.5" customHeight="1" x14ac:dyDescent="0.35">
      <c r="F205" s="22"/>
      <c r="G205" s="22"/>
      <c r="H205" s="22"/>
      <c r="I205" s="22"/>
      <c r="J205" s="22"/>
      <c r="K205" s="22"/>
      <c r="R205" s="22"/>
      <c r="S205" s="22"/>
      <c r="T205" s="22"/>
      <c r="U205" s="22"/>
      <c r="V205" s="22"/>
      <c r="W205" s="22"/>
    </row>
    <row r="206" spans="1:23" ht="13.5" customHeight="1" x14ac:dyDescent="0.35">
      <c r="F206" s="22"/>
      <c r="G206" s="22"/>
      <c r="H206" s="22"/>
      <c r="I206" s="22"/>
      <c r="J206" s="22"/>
      <c r="K206" s="22"/>
      <c r="R206" s="22"/>
      <c r="S206" s="22"/>
      <c r="T206" s="22"/>
      <c r="U206" s="22"/>
      <c r="V206" s="22"/>
      <c r="W206" s="22"/>
    </row>
    <row r="207" spans="1:23" ht="13.5" customHeight="1" x14ac:dyDescent="0.35">
      <c r="F207" s="22"/>
      <c r="G207" s="22"/>
      <c r="H207" s="22"/>
      <c r="I207" s="22"/>
      <c r="J207" s="22"/>
      <c r="K207" s="22"/>
      <c r="R207" s="22"/>
      <c r="S207" s="22"/>
      <c r="T207" s="22"/>
      <c r="U207" s="22"/>
      <c r="V207" s="22"/>
      <c r="W207" s="22"/>
    </row>
    <row r="208" spans="1:23" ht="13.5" customHeight="1" x14ac:dyDescent="0.35"/>
    <row r="209" spans="1:23" ht="13.5" customHeight="1" x14ac:dyDescent="0.35">
      <c r="A209" s="6" t="str">
        <f>sections!B45</f>
        <v>RIC John Whatuira &amp; William Pompey</v>
      </c>
      <c r="M209" s="6" t="str">
        <f>sections!B46</f>
        <v>WEY Vern Amiria &amp; Wayne Henderson</v>
      </c>
    </row>
    <row r="210" spans="1:23" ht="13.5" customHeight="1" x14ac:dyDescent="0.35">
      <c r="A210" s="6" t="s">
        <v>160</v>
      </c>
      <c r="F210" s="6" t="s">
        <v>161</v>
      </c>
      <c r="I210" s="6" t="s">
        <v>205</v>
      </c>
      <c r="M210" s="6" t="s">
        <v>160</v>
      </c>
      <c r="R210" s="6" t="s">
        <v>161</v>
      </c>
      <c r="U210" s="6" t="s">
        <v>206</v>
      </c>
    </row>
    <row r="211" spans="1:23" ht="13.5" customHeight="1" x14ac:dyDescent="0.35">
      <c r="A211" s="6" t="s">
        <v>166</v>
      </c>
      <c r="B211" s="6" t="s">
        <v>168</v>
      </c>
      <c r="C211" s="6" t="s">
        <v>165</v>
      </c>
      <c r="D211" s="6" t="s">
        <v>174</v>
      </c>
      <c r="E211" s="6" t="s">
        <v>164</v>
      </c>
      <c r="F211" s="22" t="s">
        <v>169</v>
      </c>
      <c r="G211" s="22" t="s">
        <v>170</v>
      </c>
      <c r="H211" s="22" t="s">
        <v>171</v>
      </c>
      <c r="I211" s="23">
        <v>0.25</v>
      </c>
      <c r="J211" s="22" t="s">
        <v>172</v>
      </c>
      <c r="K211" s="22" t="s">
        <v>173</v>
      </c>
      <c r="M211" s="6" t="s">
        <v>167</v>
      </c>
      <c r="N211" s="6" t="s">
        <v>164</v>
      </c>
      <c r="O211" s="6" t="s">
        <v>174</v>
      </c>
      <c r="P211" s="6" t="s">
        <v>168</v>
      </c>
      <c r="Q211" s="6" t="s">
        <v>165</v>
      </c>
      <c r="R211" s="22" t="s">
        <v>169</v>
      </c>
      <c r="S211" s="22" t="s">
        <v>170</v>
      </c>
      <c r="T211" s="22" t="s">
        <v>171</v>
      </c>
      <c r="U211" s="23">
        <v>0.25</v>
      </c>
      <c r="V211" s="22" t="s">
        <v>172</v>
      </c>
      <c r="W211" s="22" t="s">
        <v>173</v>
      </c>
    </row>
    <row r="212" spans="1:23" ht="13.5" customHeight="1" x14ac:dyDescent="0.35">
      <c r="A212" s="22"/>
      <c r="B212" s="22"/>
      <c r="C212" s="22"/>
      <c r="D212" s="22"/>
      <c r="E212" s="24"/>
      <c r="F212" s="22"/>
      <c r="G212" s="22"/>
      <c r="H212" s="22"/>
      <c r="I212" s="22"/>
      <c r="J212" s="22"/>
      <c r="K212" s="22"/>
      <c r="M212" s="22"/>
      <c r="N212" s="22"/>
      <c r="O212" s="22"/>
      <c r="P212" s="22"/>
      <c r="Q212" s="24"/>
      <c r="R212" s="22"/>
      <c r="S212" s="22"/>
      <c r="T212" s="22"/>
      <c r="U212" s="22"/>
      <c r="V212" s="22"/>
      <c r="W212" s="22"/>
    </row>
    <row r="213" spans="1:23" ht="13.5" customHeight="1" x14ac:dyDescent="0.35">
      <c r="A213" s="22"/>
      <c r="B213" s="22"/>
      <c r="C213" s="22"/>
      <c r="D213" s="22"/>
      <c r="E213" s="24"/>
      <c r="F213" s="22"/>
      <c r="G213" s="22"/>
      <c r="H213" s="22"/>
      <c r="I213" s="22"/>
      <c r="J213" s="22"/>
      <c r="K213" s="22"/>
      <c r="M213" s="22"/>
      <c r="N213" s="22"/>
      <c r="O213" s="22"/>
      <c r="P213" s="22"/>
      <c r="Q213" s="24"/>
      <c r="R213" s="22"/>
      <c r="S213" s="22"/>
      <c r="T213" s="22"/>
      <c r="U213" s="22"/>
      <c r="V213" s="22"/>
      <c r="W213" s="22"/>
    </row>
    <row r="214" spans="1:23" ht="13.5" customHeight="1" x14ac:dyDescent="0.35">
      <c r="A214" s="22"/>
      <c r="B214" s="22"/>
      <c r="C214" s="22"/>
      <c r="D214" s="22"/>
      <c r="E214" s="24"/>
      <c r="F214" s="22"/>
      <c r="G214" s="22"/>
      <c r="H214" s="22"/>
      <c r="I214" s="22"/>
      <c r="J214" s="22"/>
      <c r="K214" s="22"/>
      <c r="M214" s="22"/>
      <c r="N214" s="22"/>
      <c r="O214" s="22"/>
      <c r="P214" s="22"/>
      <c r="Q214" s="24"/>
      <c r="R214" s="22"/>
      <c r="S214" s="22"/>
      <c r="T214" s="22"/>
      <c r="U214" s="22"/>
      <c r="V214" s="22"/>
      <c r="W214" s="22"/>
    </row>
    <row r="215" spans="1:23" ht="13.5" customHeight="1" x14ac:dyDescent="0.35">
      <c r="A215" s="22"/>
      <c r="B215" s="22"/>
      <c r="C215" s="22"/>
      <c r="D215" s="22"/>
      <c r="E215" s="24"/>
      <c r="F215" s="22"/>
      <c r="G215" s="22"/>
      <c r="H215" s="22"/>
      <c r="I215" s="22"/>
      <c r="J215" s="22"/>
      <c r="K215" s="22"/>
      <c r="M215" s="22"/>
      <c r="N215" s="22"/>
      <c r="O215" s="22"/>
      <c r="P215" s="22"/>
      <c r="Q215" s="24"/>
      <c r="R215" s="22"/>
      <c r="S215" s="22"/>
      <c r="T215" s="22"/>
      <c r="U215" s="22"/>
      <c r="V215" s="22"/>
      <c r="W215" s="22"/>
    </row>
    <row r="216" spans="1:23" ht="13.5" customHeight="1" x14ac:dyDescent="0.35">
      <c r="A216" s="22"/>
      <c r="B216" s="22"/>
      <c r="C216" s="22"/>
      <c r="D216" s="22"/>
      <c r="E216" s="24"/>
      <c r="F216" s="22"/>
      <c r="G216" s="22"/>
      <c r="H216" s="22"/>
      <c r="I216" s="22"/>
      <c r="J216" s="22"/>
      <c r="K216" s="22"/>
      <c r="M216" s="22"/>
      <c r="N216" s="22"/>
      <c r="O216" s="22"/>
      <c r="P216" s="22"/>
      <c r="Q216" s="24"/>
      <c r="R216" s="22"/>
      <c r="S216" s="22"/>
      <c r="T216" s="22"/>
      <c r="U216" s="22"/>
      <c r="V216" s="22"/>
      <c r="W216" s="22"/>
    </row>
    <row r="217" spans="1:23" ht="13.5" customHeight="1" x14ac:dyDescent="0.35">
      <c r="F217" s="22"/>
      <c r="G217" s="22"/>
      <c r="H217" s="22"/>
      <c r="I217" s="22"/>
      <c r="J217" s="22"/>
      <c r="K217" s="22"/>
      <c r="R217" s="22"/>
      <c r="S217" s="22"/>
      <c r="T217" s="22"/>
      <c r="U217" s="22"/>
      <c r="V217" s="22"/>
      <c r="W217" s="22"/>
    </row>
    <row r="218" spans="1:23" ht="13.5" customHeight="1" x14ac:dyDescent="0.35">
      <c r="F218" s="22"/>
      <c r="G218" s="22"/>
      <c r="H218" s="22"/>
      <c r="I218" s="22"/>
      <c r="J218" s="22"/>
      <c r="K218" s="22"/>
      <c r="R218" s="22"/>
      <c r="S218" s="22"/>
      <c r="T218" s="22"/>
      <c r="U218" s="22"/>
      <c r="V218" s="22"/>
      <c r="W218" s="22"/>
    </row>
    <row r="219" spans="1:23" ht="13.5" customHeight="1" x14ac:dyDescent="0.35">
      <c r="F219" s="22"/>
      <c r="G219" s="22"/>
      <c r="H219" s="22"/>
      <c r="I219" s="22"/>
      <c r="J219" s="22"/>
      <c r="K219" s="22"/>
      <c r="R219" s="22"/>
      <c r="S219" s="22"/>
      <c r="T219" s="22"/>
      <c r="U219" s="22"/>
      <c r="V219" s="22"/>
      <c r="W219" s="22"/>
    </row>
    <row r="220" spans="1:23" ht="13.5" customHeight="1" x14ac:dyDescent="0.35">
      <c r="F220" s="22"/>
      <c r="G220" s="22"/>
      <c r="H220" s="22"/>
      <c r="I220" s="22"/>
      <c r="J220" s="22"/>
      <c r="K220" s="22"/>
      <c r="R220" s="22"/>
      <c r="S220" s="22"/>
      <c r="T220" s="22"/>
      <c r="U220" s="22"/>
      <c r="V220" s="22"/>
      <c r="W220" s="22"/>
    </row>
    <row r="221" spans="1:23" ht="13.5" customHeight="1" x14ac:dyDescent="0.35"/>
    <row r="222" spans="1:23" ht="13.5" customHeight="1" x14ac:dyDescent="0.35">
      <c r="A222" s="6" t="str">
        <f>sections!B47</f>
        <v>HOR Margo Kingi &amp; Corrina Daivs</v>
      </c>
      <c r="M222" s="6" t="str">
        <f>sections!B48</f>
        <v>NOR Maureen Woods &amp; Sue Stevens</v>
      </c>
    </row>
    <row r="223" spans="1:23" ht="13.5" customHeight="1" x14ac:dyDescent="0.35">
      <c r="A223" s="6" t="s">
        <v>160</v>
      </c>
      <c r="F223" s="6" t="s">
        <v>161</v>
      </c>
      <c r="I223" s="6" t="s">
        <v>207</v>
      </c>
      <c r="M223" s="6" t="s">
        <v>160</v>
      </c>
      <c r="R223" s="6" t="s">
        <v>161</v>
      </c>
      <c r="U223" s="6" t="s">
        <v>208</v>
      </c>
    </row>
    <row r="224" spans="1:23" ht="13.5" customHeight="1" x14ac:dyDescent="0.35">
      <c r="A224" s="6" t="s">
        <v>168</v>
      </c>
      <c r="B224" s="6" t="s">
        <v>174</v>
      </c>
      <c r="C224" s="6" t="s">
        <v>167</v>
      </c>
      <c r="D224" s="6" t="s">
        <v>164</v>
      </c>
      <c r="E224" s="6" t="s">
        <v>166</v>
      </c>
      <c r="F224" s="22" t="s">
        <v>169</v>
      </c>
      <c r="G224" s="22" t="s">
        <v>170</v>
      </c>
      <c r="H224" s="22" t="s">
        <v>171</v>
      </c>
      <c r="I224" s="23">
        <v>0.25</v>
      </c>
      <c r="J224" s="22" t="s">
        <v>172</v>
      </c>
      <c r="K224" s="22" t="s">
        <v>173</v>
      </c>
      <c r="M224" s="6" t="s">
        <v>174</v>
      </c>
      <c r="N224" s="6" t="s">
        <v>166</v>
      </c>
      <c r="O224" s="6" t="s">
        <v>168</v>
      </c>
      <c r="P224" s="6" t="s">
        <v>165</v>
      </c>
      <c r="Q224" s="6" t="s">
        <v>167</v>
      </c>
      <c r="R224" s="22" t="s">
        <v>169</v>
      </c>
      <c r="S224" s="22" t="s">
        <v>170</v>
      </c>
      <c r="T224" s="22" t="s">
        <v>171</v>
      </c>
      <c r="U224" s="23">
        <v>0.25</v>
      </c>
      <c r="V224" s="22" t="s">
        <v>172</v>
      </c>
      <c r="W224" s="22" t="s">
        <v>173</v>
      </c>
    </row>
    <row r="225" spans="1:23" ht="13.5" customHeight="1" x14ac:dyDescent="0.35">
      <c r="A225" s="22"/>
      <c r="B225" s="22"/>
      <c r="C225" s="22"/>
      <c r="D225" s="22"/>
      <c r="E225" s="24"/>
      <c r="F225" s="22"/>
      <c r="G225" s="22"/>
      <c r="H225" s="22"/>
      <c r="I225" s="22"/>
      <c r="J225" s="22"/>
      <c r="K225" s="22"/>
      <c r="M225" s="22"/>
      <c r="N225" s="22"/>
      <c r="O225" s="22"/>
      <c r="P225" s="22"/>
      <c r="Q225" s="24"/>
      <c r="R225" s="22"/>
      <c r="S225" s="22"/>
      <c r="T225" s="22"/>
      <c r="U225" s="22"/>
      <c r="V225" s="22"/>
      <c r="W225" s="22"/>
    </row>
    <row r="226" spans="1:23" ht="13.5" customHeight="1" x14ac:dyDescent="0.35">
      <c r="A226" s="22"/>
      <c r="B226" s="22"/>
      <c r="C226" s="22"/>
      <c r="D226" s="22"/>
      <c r="E226" s="24"/>
      <c r="F226" s="22"/>
      <c r="G226" s="22"/>
      <c r="H226" s="22"/>
      <c r="I226" s="22"/>
      <c r="J226" s="22"/>
      <c r="K226" s="22"/>
      <c r="M226" s="22"/>
      <c r="N226" s="22"/>
      <c r="O226" s="22"/>
      <c r="P226" s="22"/>
      <c r="Q226" s="24"/>
      <c r="R226" s="22"/>
      <c r="S226" s="22"/>
      <c r="T226" s="22"/>
      <c r="U226" s="22"/>
      <c r="V226" s="22"/>
      <c r="W226" s="22"/>
    </row>
    <row r="227" spans="1:23" ht="13.5" customHeight="1" x14ac:dyDescent="0.35">
      <c r="A227" s="22"/>
      <c r="B227" s="22"/>
      <c r="C227" s="22"/>
      <c r="D227" s="22"/>
      <c r="E227" s="24"/>
      <c r="F227" s="22"/>
      <c r="G227" s="22"/>
      <c r="H227" s="22"/>
      <c r="I227" s="22"/>
      <c r="J227" s="22"/>
      <c r="K227" s="22"/>
      <c r="M227" s="22"/>
      <c r="N227" s="22"/>
      <c r="O227" s="22"/>
      <c r="P227" s="22"/>
      <c r="Q227" s="24"/>
      <c r="R227" s="22"/>
      <c r="S227" s="22"/>
      <c r="T227" s="22"/>
      <c r="U227" s="22"/>
      <c r="V227" s="22"/>
      <c r="W227" s="22"/>
    </row>
    <row r="228" spans="1:23" ht="13.5" customHeight="1" x14ac:dyDescent="0.35">
      <c r="A228" s="22"/>
      <c r="B228" s="22"/>
      <c r="C228" s="22"/>
      <c r="D228" s="22"/>
      <c r="E228" s="24"/>
      <c r="F228" s="22"/>
      <c r="G228" s="22"/>
      <c r="H228" s="22"/>
      <c r="I228" s="22"/>
      <c r="J228" s="22"/>
      <c r="K228" s="22"/>
      <c r="M228" s="22"/>
      <c r="N228" s="22"/>
      <c r="O228" s="22"/>
      <c r="P228" s="22"/>
      <c r="Q228" s="24"/>
      <c r="R228" s="22"/>
      <c r="S228" s="22"/>
      <c r="T228" s="22"/>
      <c r="U228" s="22"/>
      <c r="V228" s="22"/>
      <c r="W228" s="22"/>
    </row>
    <row r="229" spans="1:23" ht="13.5" customHeight="1" x14ac:dyDescent="0.35">
      <c r="A229" s="22"/>
      <c r="B229" s="22"/>
      <c r="C229" s="22"/>
      <c r="D229" s="22"/>
      <c r="E229" s="24"/>
      <c r="F229" s="22"/>
      <c r="G229" s="22"/>
      <c r="H229" s="22"/>
      <c r="I229" s="22"/>
      <c r="J229" s="22"/>
      <c r="K229" s="22"/>
      <c r="M229" s="22"/>
      <c r="N229" s="22"/>
      <c r="O229" s="22"/>
      <c r="P229" s="22"/>
      <c r="Q229" s="24"/>
      <c r="R229" s="22"/>
      <c r="S229" s="22"/>
      <c r="T229" s="22"/>
      <c r="U229" s="22"/>
      <c r="V229" s="22"/>
      <c r="W229" s="22"/>
    </row>
    <row r="230" spans="1:23" ht="13.5" customHeight="1" x14ac:dyDescent="0.35">
      <c r="F230" s="22"/>
      <c r="G230" s="22"/>
      <c r="H230" s="22"/>
      <c r="I230" s="22"/>
      <c r="J230" s="22"/>
      <c r="K230" s="22"/>
      <c r="R230" s="22"/>
      <c r="S230" s="22"/>
      <c r="T230" s="22"/>
      <c r="U230" s="22"/>
      <c r="V230" s="22"/>
      <c r="W230" s="22"/>
    </row>
    <row r="231" spans="1:23" ht="13.5" customHeight="1" x14ac:dyDescent="0.35">
      <c r="F231" s="22"/>
      <c r="G231" s="22"/>
      <c r="H231" s="22"/>
      <c r="I231" s="22"/>
      <c r="J231" s="22"/>
      <c r="K231" s="22"/>
      <c r="R231" s="22"/>
      <c r="S231" s="22"/>
      <c r="T231" s="22"/>
      <c r="U231" s="22"/>
      <c r="V231" s="22"/>
      <c r="W231" s="22"/>
    </row>
    <row r="232" spans="1:23" ht="13.5" customHeight="1" x14ac:dyDescent="0.35">
      <c r="F232" s="22"/>
      <c r="G232" s="22"/>
      <c r="H232" s="22"/>
      <c r="I232" s="22"/>
      <c r="J232" s="22"/>
      <c r="K232" s="22"/>
      <c r="R232" s="22"/>
      <c r="S232" s="22"/>
      <c r="T232" s="22"/>
      <c r="U232" s="22"/>
      <c r="V232" s="22"/>
      <c r="W232" s="22"/>
    </row>
    <row r="233" spans="1:23" ht="13.5" customHeight="1" x14ac:dyDescent="0.35">
      <c r="F233" s="22"/>
      <c r="G233" s="22"/>
      <c r="H233" s="22"/>
      <c r="I233" s="22"/>
      <c r="J233" s="22"/>
      <c r="K233" s="22"/>
      <c r="R233" s="22"/>
      <c r="S233" s="22"/>
      <c r="T233" s="22"/>
      <c r="U233" s="22"/>
      <c r="V233" s="22"/>
      <c r="W233" s="22"/>
    </row>
    <row r="234" spans="1:23" ht="13.5" customHeight="1" x14ac:dyDescent="0.35"/>
    <row r="235" spans="1:23" ht="13.5" customHeight="1" x14ac:dyDescent="0.35">
      <c r="A235" s="6" t="str">
        <f>sections!D3</f>
        <v>OTA Fili Salia &amp; Norman Leuatea</v>
      </c>
      <c r="M235" s="6" t="str">
        <f>sections!D4</f>
        <v>MNU Rod Buck &amp; Phil Evans</v>
      </c>
    </row>
    <row r="236" spans="1:23" ht="13.5" customHeight="1" x14ac:dyDescent="0.35">
      <c r="A236" s="6" t="s">
        <v>160</v>
      </c>
      <c r="F236" s="6" t="s">
        <v>161</v>
      </c>
      <c r="I236" s="6" t="s">
        <v>209</v>
      </c>
      <c r="M236" s="6" t="s">
        <v>160</v>
      </c>
      <c r="R236" s="6" t="s">
        <v>161</v>
      </c>
      <c r="U236" s="6" t="s">
        <v>210</v>
      </c>
    </row>
    <row r="237" spans="1:23" ht="13.5" customHeight="1" x14ac:dyDescent="0.35">
      <c r="A237" s="6" t="s">
        <v>164</v>
      </c>
      <c r="B237" s="6" t="s">
        <v>165</v>
      </c>
      <c r="C237" s="6" t="s">
        <v>166</v>
      </c>
      <c r="D237" s="6" t="s">
        <v>167</v>
      </c>
      <c r="E237" s="6" t="s">
        <v>168</v>
      </c>
      <c r="F237" s="22" t="s">
        <v>169</v>
      </c>
      <c r="G237" s="22" t="s">
        <v>170</v>
      </c>
      <c r="H237" s="22" t="s">
        <v>171</v>
      </c>
      <c r="I237" s="23">
        <v>0.25</v>
      </c>
      <c r="J237" s="22" t="s">
        <v>172</v>
      </c>
      <c r="K237" s="22" t="s">
        <v>173</v>
      </c>
      <c r="M237" s="6" t="s">
        <v>165</v>
      </c>
      <c r="N237" s="6" t="s">
        <v>167</v>
      </c>
      <c r="O237" s="6" t="s">
        <v>164</v>
      </c>
      <c r="P237" s="6" t="s">
        <v>166</v>
      </c>
      <c r="Q237" s="6" t="s">
        <v>174</v>
      </c>
      <c r="R237" s="22" t="s">
        <v>169</v>
      </c>
      <c r="S237" s="22" t="s">
        <v>170</v>
      </c>
      <c r="T237" s="22" t="s">
        <v>171</v>
      </c>
      <c r="U237" s="23">
        <v>0.25</v>
      </c>
      <c r="V237" s="22" t="s">
        <v>172</v>
      </c>
      <c r="W237" s="22" t="s">
        <v>173</v>
      </c>
    </row>
    <row r="238" spans="1:23" ht="13.5" customHeight="1" x14ac:dyDescent="0.35">
      <c r="A238" s="22"/>
      <c r="B238" s="22"/>
      <c r="C238" s="22"/>
      <c r="D238" s="22"/>
      <c r="E238" s="24"/>
      <c r="F238" s="22"/>
      <c r="G238" s="22"/>
      <c r="H238" s="22"/>
      <c r="I238" s="22"/>
      <c r="J238" s="22"/>
      <c r="K238" s="22"/>
      <c r="M238" s="22"/>
      <c r="N238" s="22"/>
      <c r="O238" s="22"/>
      <c r="P238" s="22"/>
      <c r="Q238" s="24"/>
      <c r="R238" s="22"/>
      <c r="S238" s="22"/>
      <c r="T238" s="22"/>
      <c r="U238" s="22"/>
      <c r="V238" s="22"/>
      <c r="W238" s="22"/>
    </row>
    <row r="239" spans="1:23" ht="13.5" customHeight="1" x14ac:dyDescent="0.35">
      <c r="A239" s="22"/>
      <c r="B239" s="22"/>
      <c r="C239" s="22"/>
      <c r="D239" s="22"/>
      <c r="E239" s="24"/>
      <c r="F239" s="22"/>
      <c r="G239" s="22"/>
      <c r="H239" s="22"/>
      <c r="I239" s="22"/>
      <c r="J239" s="22"/>
      <c r="K239" s="22"/>
      <c r="M239" s="22"/>
      <c r="N239" s="22"/>
      <c r="O239" s="22"/>
      <c r="P239" s="22"/>
      <c r="Q239" s="24"/>
      <c r="R239" s="22"/>
      <c r="S239" s="22"/>
      <c r="T239" s="22"/>
      <c r="U239" s="22"/>
      <c r="V239" s="22"/>
      <c r="W239" s="22"/>
    </row>
    <row r="240" spans="1:23" ht="13.5" customHeight="1" x14ac:dyDescent="0.35">
      <c r="A240" s="22"/>
      <c r="B240" s="22"/>
      <c r="C240" s="22"/>
      <c r="D240" s="22"/>
      <c r="E240" s="24"/>
      <c r="F240" s="22"/>
      <c r="G240" s="22"/>
      <c r="H240" s="22"/>
      <c r="I240" s="22"/>
      <c r="J240" s="22"/>
      <c r="K240" s="22"/>
      <c r="M240" s="22"/>
      <c r="N240" s="22"/>
      <c r="O240" s="22"/>
      <c r="P240" s="22"/>
      <c r="Q240" s="24"/>
      <c r="R240" s="22"/>
      <c r="S240" s="22"/>
      <c r="T240" s="22"/>
      <c r="U240" s="22"/>
      <c r="V240" s="22"/>
      <c r="W240" s="22"/>
    </row>
    <row r="241" spans="1:23" ht="13.5" customHeight="1" x14ac:dyDescent="0.35">
      <c r="A241" s="22"/>
      <c r="B241" s="22"/>
      <c r="C241" s="22"/>
      <c r="D241" s="22"/>
      <c r="E241" s="24"/>
      <c r="F241" s="22"/>
      <c r="G241" s="22"/>
      <c r="H241" s="22"/>
      <c r="I241" s="22"/>
      <c r="J241" s="22"/>
      <c r="K241" s="22"/>
      <c r="M241" s="22"/>
      <c r="N241" s="22"/>
      <c r="O241" s="22"/>
      <c r="P241" s="22"/>
      <c r="Q241" s="24"/>
      <c r="R241" s="22"/>
      <c r="S241" s="22"/>
      <c r="T241" s="22"/>
      <c r="U241" s="22"/>
      <c r="V241" s="22"/>
      <c r="W241" s="22"/>
    </row>
    <row r="242" spans="1:23" ht="13.5" customHeight="1" x14ac:dyDescent="0.35">
      <c r="A242" s="22"/>
      <c r="B242" s="22"/>
      <c r="C242" s="22"/>
      <c r="D242" s="22"/>
      <c r="E242" s="24"/>
      <c r="F242" s="22"/>
      <c r="G242" s="22"/>
      <c r="H242" s="22"/>
      <c r="I242" s="22"/>
      <c r="J242" s="22"/>
      <c r="K242" s="22"/>
      <c r="M242" s="22"/>
      <c r="N242" s="22"/>
      <c r="O242" s="22"/>
      <c r="P242" s="22"/>
      <c r="Q242" s="24"/>
      <c r="R242" s="22"/>
      <c r="S242" s="22"/>
      <c r="T242" s="22"/>
      <c r="U242" s="22"/>
      <c r="V242" s="22"/>
      <c r="W242" s="22"/>
    </row>
    <row r="243" spans="1:23" ht="13.5" customHeight="1" x14ac:dyDescent="0.35">
      <c r="F243" s="22"/>
      <c r="G243" s="22"/>
      <c r="H243" s="22"/>
      <c r="I243" s="22"/>
      <c r="J243" s="22"/>
      <c r="K243" s="22"/>
      <c r="R243" s="22"/>
      <c r="S243" s="22"/>
      <c r="T243" s="22"/>
      <c r="U243" s="22"/>
      <c r="V243" s="22"/>
      <c r="W243" s="22"/>
    </row>
    <row r="244" spans="1:23" ht="13.5" customHeight="1" x14ac:dyDescent="0.35">
      <c r="F244" s="22"/>
      <c r="G244" s="22"/>
      <c r="H244" s="22"/>
      <c r="I244" s="22"/>
      <c r="J244" s="22"/>
      <c r="K244" s="22"/>
      <c r="R244" s="22"/>
      <c r="S244" s="22"/>
      <c r="T244" s="22"/>
      <c r="U244" s="22"/>
      <c r="V244" s="22"/>
      <c r="W244" s="22"/>
    </row>
    <row r="245" spans="1:23" ht="13.5" customHeight="1" x14ac:dyDescent="0.35">
      <c r="F245" s="22"/>
      <c r="G245" s="22"/>
      <c r="H245" s="22"/>
      <c r="I245" s="22"/>
      <c r="J245" s="22"/>
      <c r="K245" s="22"/>
      <c r="R245" s="22"/>
      <c r="S245" s="22"/>
      <c r="T245" s="22"/>
      <c r="U245" s="22"/>
      <c r="V245" s="22"/>
      <c r="W245" s="22"/>
    </row>
    <row r="246" spans="1:23" ht="13.5" customHeight="1" x14ac:dyDescent="0.35">
      <c r="F246" s="22"/>
      <c r="G246" s="22"/>
      <c r="H246" s="22"/>
      <c r="I246" s="22"/>
      <c r="J246" s="22"/>
      <c r="K246" s="22"/>
      <c r="R246" s="22"/>
      <c r="S246" s="22"/>
      <c r="T246" s="22"/>
      <c r="U246" s="22"/>
      <c r="V246" s="22"/>
      <c r="W246" s="22"/>
    </row>
    <row r="247" spans="1:23" ht="13.5" customHeight="1" x14ac:dyDescent="0.35"/>
    <row r="248" spans="1:23" ht="13.5" customHeight="1" x14ac:dyDescent="0.35">
      <c r="A248" s="6" t="str">
        <f>sections!D5</f>
        <v>KAI Lee Early &amp; Trish O'Neill</v>
      </c>
      <c r="M248" s="6" t="str">
        <f>sections!D6</f>
        <v>HOW Nina Massold &amp; Paul Gardner-Brown</v>
      </c>
    </row>
    <row r="249" spans="1:23" ht="13.5" customHeight="1" x14ac:dyDescent="0.35">
      <c r="A249" s="6" t="s">
        <v>160</v>
      </c>
      <c r="F249" s="6" t="s">
        <v>161</v>
      </c>
      <c r="I249" s="6" t="s">
        <v>211</v>
      </c>
      <c r="M249" s="6" t="s">
        <v>160</v>
      </c>
      <c r="R249" s="6" t="s">
        <v>161</v>
      </c>
      <c r="U249" s="6" t="s">
        <v>212</v>
      </c>
    </row>
    <row r="250" spans="1:23" ht="13.5" customHeight="1" x14ac:dyDescent="0.35">
      <c r="A250" s="6" t="s">
        <v>166</v>
      </c>
      <c r="B250" s="6" t="s">
        <v>168</v>
      </c>
      <c r="C250" s="6" t="s">
        <v>165</v>
      </c>
      <c r="D250" s="6" t="s">
        <v>174</v>
      </c>
      <c r="E250" s="6" t="s">
        <v>164</v>
      </c>
      <c r="F250" s="22" t="s">
        <v>169</v>
      </c>
      <c r="G250" s="22" t="s">
        <v>170</v>
      </c>
      <c r="H250" s="22" t="s">
        <v>171</v>
      </c>
      <c r="I250" s="23">
        <v>0.25</v>
      </c>
      <c r="J250" s="22" t="s">
        <v>172</v>
      </c>
      <c r="K250" s="22" t="s">
        <v>173</v>
      </c>
      <c r="M250" s="6" t="s">
        <v>167</v>
      </c>
      <c r="N250" s="6" t="s">
        <v>164</v>
      </c>
      <c r="O250" s="6" t="s">
        <v>174</v>
      </c>
      <c r="P250" s="6" t="s">
        <v>168</v>
      </c>
      <c r="Q250" s="6" t="s">
        <v>165</v>
      </c>
      <c r="R250" s="22" t="s">
        <v>169</v>
      </c>
      <c r="S250" s="22" t="s">
        <v>170</v>
      </c>
      <c r="T250" s="22" t="s">
        <v>171</v>
      </c>
      <c r="U250" s="23">
        <v>0.25</v>
      </c>
      <c r="V250" s="22" t="s">
        <v>172</v>
      </c>
      <c r="W250" s="22" t="s">
        <v>173</v>
      </c>
    </row>
    <row r="251" spans="1:23" ht="13.5" customHeight="1" x14ac:dyDescent="0.35">
      <c r="A251" s="22"/>
      <c r="B251" s="22"/>
      <c r="C251" s="22"/>
      <c r="D251" s="22"/>
      <c r="E251" s="24"/>
      <c r="F251" s="22"/>
      <c r="G251" s="22"/>
      <c r="H251" s="22"/>
      <c r="I251" s="22"/>
      <c r="J251" s="22"/>
      <c r="K251" s="22"/>
      <c r="M251" s="22"/>
      <c r="N251" s="22"/>
      <c r="O251" s="22"/>
      <c r="P251" s="22"/>
      <c r="Q251" s="24"/>
      <c r="R251" s="22"/>
      <c r="S251" s="22"/>
      <c r="T251" s="22"/>
      <c r="U251" s="22"/>
      <c r="V251" s="22"/>
      <c r="W251" s="22"/>
    </row>
    <row r="252" spans="1:23" ht="13.5" customHeight="1" x14ac:dyDescent="0.35">
      <c r="A252" s="22"/>
      <c r="B252" s="22"/>
      <c r="C252" s="22"/>
      <c r="D252" s="22"/>
      <c r="E252" s="24"/>
      <c r="F252" s="22"/>
      <c r="G252" s="22"/>
      <c r="H252" s="22"/>
      <c r="I252" s="22"/>
      <c r="J252" s="22"/>
      <c r="K252" s="22"/>
      <c r="M252" s="22"/>
      <c r="N252" s="22"/>
      <c r="O252" s="22"/>
      <c r="P252" s="22"/>
      <c r="Q252" s="24"/>
      <c r="R252" s="22"/>
      <c r="S252" s="22"/>
      <c r="T252" s="22"/>
      <c r="U252" s="22"/>
      <c r="V252" s="22"/>
      <c r="W252" s="22"/>
    </row>
    <row r="253" spans="1:23" ht="13.5" customHeight="1" x14ac:dyDescent="0.35">
      <c r="A253" s="22"/>
      <c r="B253" s="22"/>
      <c r="C253" s="22"/>
      <c r="D253" s="22"/>
      <c r="E253" s="24"/>
      <c r="F253" s="22"/>
      <c r="G253" s="22"/>
      <c r="H253" s="22"/>
      <c r="I253" s="22"/>
      <c r="J253" s="22"/>
      <c r="K253" s="22"/>
      <c r="M253" s="22"/>
      <c r="N253" s="22"/>
      <c r="O253" s="22"/>
      <c r="P253" s="22"/>
      <c r="Q253" s="24"/>
      <c r="R253" s="22"/>
      <c r="S253" s="22"/>
      <c r="T253" s="22"/>
      <c r="U253" s="22"/>
      <c r="V253" s="22"/>
      <c r="W253" s="22"/>
    </row>
    <row r="254" spans="1:23" ht="13.5" customHeight="1" x14ac:dyDescent="0.35">
      <c r="A254" s="22"/>
      <c r="B254" s="22"/>
      <c r="C254" s="22"/>
      <c r="D254" s="22"/>
      <c r="E254" s="24"/>
      <c r="F254" s="22"/>
      <c r="G254" s="22"/>
      <c r="H254" s="22"/>
      <c r="I254" s="22"/>
      <c r="J254" s="22"/>
      <c r="K254" s="22"/>
      <c r="M254" s="22"/>
      <c r="N254" s="22"/>
      <c r="O254" s="22"/>
      <c r="P254" s="22"/>
      <c r="Q254" s="24"/>
      <c r="R254" s="22"/>
      <c r="S254" s="22"/>
      <c r="T254" s="22"/>
      <c r="U254" s="22"/>
      <c r="V254" s="22"/>
      <c r="W254" s="22"/>
    </row>
    <row r="255" spans="1:23" ht="13.5" customHeight="1" x14ac:dyDescent="0.35">
      <c r="A255" s="22"/>
      <c r="B255" s="22"/>
      <c r="C255" s="22"/>
      <c r="D255" s="22"/>
      <c r="E255" s="24"/>
      <c r="F255" s="22"/>
      <c r="G255" s="22"/>
      <c r="H255" s="22"/>
      <c r="I255" s="22"/>
      <c r="J255" s="22"/>
      <c r="K255" s="22"/>
      <c r="M255" s="22"/>
      <c r="N255" s="22"/>
      <c r="O255" s="22"/>
      <c r="P255" s="22"/>
      <c r="Q255" s="24"/>
      <c r="R255" s="22"/>
      <c r="S255" s="22"/>
      <c r="T255" s="22"/>
      <c r="U255" s="22"/>
      <c r="V255" s="22"/>
      <c r="W255" s="22"/>
    </row>
    <row r="256" spans="1:23" ht="13.5" customHeight="1" x14ac:dyDescent="0.35">
      <c r="F256" s="22"/>
      <c r="G256" s="22"/>
      <c r="H256" s="22"/>
      <c r="I256" s="22"/>
      <c r="J256" s="22"/>
      <c r="K256" s="22"/>
      <c r="R256" s="22"/>
      <c r="S256" s="22"/>
      <c r="T256" s="22"/>
      <c r="U256" s="22"/>
      <c r="V256" s="22"/>
      <c r="W256" s="22"/>
    </row>
    <row r="257" spans="1:23" ht="13.5" customHeight="1" x14ac:dyDescent="0.35">
      <c r="F257" s="22"/>
      <c r="G257" s="22"/>
      <c r="H257" s="22"/>
      <c r="I257" s="22"/>
      <c r="J257" s="22"/>
      <c r="K257" s="22"/>
      <c r="R257" s="22"/>
      <c r="S257" s="22"/>
      <c r="T257" s="22"/>
      <c r="U257" s="22"/>
      <c r="V257" s="22"/>
      <c r="W257" s="22"/>
    </row>
    <row r="258" spans="1:23" ht="13.5" customHeight="1" x14ac:dyDescent="0.35">
      <c r="F258" s="22"/>
      <c r="G258" s="22"/>
      <c r="H258" s="22"/>
      <c r="I258" s="22"/>
      <c r="J258" s="22"/>
      <c r="K258" s="22"/>
      <c r="R258" s="22"/>
      <c r="S258" s="22"/>
      <c r="T258" s="22"/>
      <c r="U258" s="22"/>
      <c r="V258" s="22"/>
      <c r="W258" s="22"/>
    </row>
    <row r="259" spans="1:23" ht="13.5" customHeight="1" x14ac:dyDescent="0.35">
      <c r="F259" s="22"/>
      <c r="G259" s="22"/>
      <c r="H259" s="22"/>
      <c r="I259" s="22"/>
      <c r="J259" s="22"/>
      <c r="K259" s="22"/>
      <c r="R259" s="22"/>
      <c r="S259" s="22"/>
      <c r="T259" s="22"/>
      <c r="U259" s="22"/>
      <c r="V259" s="22"/>
      <c r="W259" s="22"/>
    </row>
    <row r="260" spans="1:23" ht="13.5" customHeight="1" x14ac:dyDescent="0.35"/>
    <row r="261" spans="1:23" ht="13.5" customHeight="1" x14ac:dyDescent="0.35">
      <c r="A261" s="6" t="str">
        <f>sections!D7</f>
        <v>HEN Mark Cleeton &amp; Cliff Keach</v>
      </c>
      <c r="M261" s="6" t="str">
        <f>sections!D8</f>
        <v>MAN Roger Daniels &amp; Sano Ah-Kuoi</v>
      </c>
    </row>
    <row r="262" spans="1:23" ht="13.5" customHeight="1" x14ac:dyDescent="0.35">
      <c r="A262" s="6" t="s">
        <v>160</v>
      </c>
      <c r="F262" s="6" t="s">
        <v>161</v>
      </c>
      <c r="I262" s="6" t="s">
        <v>213</v>
      </c>
      <c r="M262" s="6" t="s">
        <v>160</v>
      </c>
      <c r="R262" s="6" t="s">
        <v>161</v>
      </c>
      <c r="U262" s="6" t="s">
        <v>214</v>
      </c>
    </row>
    <row r="263" spans="1:23" ht="13.5" customHeight="1" x14ac:dyDescent="0.35">
      <c r="A263" s="6" t="s">
        <v>168</v>
      </c>
      <c r="B263" s="6" t="s">
        <v>174</v>
      </c>
      <c r="C263" s="6" t="s">
        <v>167</v>
      </c>
      <c r="D263" s="6" t="s">
        <v>164</v>
      </c>
      <c r="E263" s="6" t="s">
        <v>166</v>
      </c>
      <c r="F263" s="22" t="s">
        <v>169</v>
      </c>
      <c r="G263" s="22" t="s">
        <v>170</v>
      </c>
      <c r="H263" s="22" t="s">
        <v>171</v>
      </c>
      <c r="I263" s="23">
        <v>0.25</v>
      </c>
      <c r="J263" s="22" t="s">
        <v>172</v>
      </c>
      <c r="K263" s="22" t="s">
        <v>173</v>
      </c>
      <c r="M263" s="6" t="s">
        <v>174</v>
      </c>
      <c r="N263" s="6" t="s">
        <v>166</v>
      </c>
      <c r="O263" s="6" t="s">
        <v>168</v>
      </c>
      <c r="P263" s="6" t="s">
        <v>165</v>
      </c>
      <c r="Q263" s="6" t="s">
        <v>167</v>
      </c>
      <c r="R263" s="22" t="s">
        <v>169</v>
      </c>
      <c r="S263" s="22" t="s">
        <v>170</v>
      </c>
      <c r="T263" s="22" t="s">
        <v>171</v>
      </c>
      <c r="U263" s="23">
        <v>0.25</v>
      </c>
      <c r="V263" s="22" t="s">
        <v>172</v>
      </c>
      <c r="W263" s="22" t="s">
        <v>173</v>
      </c>
    </row>
    <row r="264" spans="1:23" ht="13.5" customHeight="1" x14ac:dyDescent="0.35">
      <c r="A264" s="22"/>
      <c r="B264" s="22"/>
      <c r="C264" s="22"/>
      <c r="D264" s="22"/>
      <c r="E264" s="24"/>
      <c r="F264" s="22"/>
      <c r="G264" s="22"/>
      <c r="H264" s="22"/>
      <c r="I264" s="22"/>
      <c r="J264" s="22"/>
      <c r="K264" s="22"/>
      <c r="M264" s="22"/>
      <c r="N264" s="22"/>
      <c r="O264" s="22"/>
      <c r="P264" s="22"/>
      <c r="Q264" s="24"/>
      <c r="R264" s="22"/>
      <c r="S264" s="22"/>
      <c r="T264" s="22"/>
      <c r="U264" s="22"/>
      <c r="V264" s="22"/>
      <c r="W264" s="22"/>
    </row>
    <row r="265" spans="1:23" ht="13.5" customHeight="1" x14ac:dyDescent="0.35">
      <c r="A265" s="22"/>
      <c r="B265" s="22"/>
      <c r="C265" s="22"/>
      <c r="D265" s="22"/>
      <c r="E265" s="24"/>
      <c r="F265" s="22"/>
      <c r="G265" s="22"/>
      <c r="H265" s="22"/>
      <c r="I265" s="22"/>
      <c r="J265" s="22"/>
      <c r="K265" s="22"/>
      <c r="M265" s="22"/>
      <c r="N265" s="22"/>
      <c r="O265" s="22"/>
      <c r="P265" s="22"/>
      <c r="Q265" s="24"/>
      <c r="R265" s="22"/>
      <c r="S265" s="22"/>
      <c r="T265" s="22"/>
      <c r="U265" s="22"/>
      <c r="V265" s="22"/>
      <c r="W265" s="22"/>
    </row>
    <row r="266" spans="1:23" ht="13.5" customHeight="1" x14ac:dyDescent="0.35">
      <c r="A266" s="22"/>
      <c r="B266" s="22"/>
      <c r="C266" s="22"/>
      <c r="D266" s="22"/>
      <c r="E266" s="24"/>
      <c r="F266" s="22"/>
      <c r="G266" s="22"/>
      <c r="H266" s="22"/>
      <c r="I266" s="22"/>
      <c r="J266" s="22"/>
      <c r="K266" s="22"/>
      <c r="M266" s="22"/>
      <c r="N266" s="22"/>
      <c r="O266" s="22"/>
      <c r="P266" s="22"/>
      <c r="Q266" s="24"/>
      <c r="R266" s="22"/>
      <c r="S266" s="22"/>
      <c r="T266" s="22"/>
      <c r="U266" s="22"/>
      <c r="V266" s="22"/>
      <c r="W266" s="22"/>
    </row>
    <row r="267" spans="1:23" ht="13.5" customHeight="1" x14ac:dyDescent="0.35">
      <c r="A267" s="22"/>
      <c r="B267" s="22"/>
      <c r="C267" s="22"/>
      <c r="D267" s="22"/>
      <c r="E267" s="24"/>
      <c r="F267" s="22"/>
      <c r="G267" s="22"/>
      <c r="H267" s="22"/>
      <c r="I267" s="22"/>
      <c r="J267" s="22"/>
      <c r="K267" s="22"/>
      <c r="M267" s="22"/>
      <c r="N267" s="22"/>
      <c r="O267" s="22"/>
      <c r="P267" s="22"/>
      <c r="Q267" s="24"/>
      <c r="R267" s="22"/>
      <c r="S267" s="22"/>
      <c r="T267" s="22"/>
      <c r="U267" s="22"/>
      <c r="V267" s="22"/>
      <c r="W267" s="22"/>
    </row>
    <row r="268" spans="1:23" ht="13.5" customHeight="1" x14ac:dyDescent="0.35">
      <c r="A268" s="22"/>
      <c r="B268" s="22"/>
      <c r="C268" s="22"/>
      <c r="D268" s="22"/>
      <c r="E268" s="24"/>
      <c r="F268" s="22"/>
      <c r="G268" s="22"/>
      <c r="H268" s="22"/>
      <c r="I268" s="22"/>
      <c r="J268" s="22"/>
      <c r="K268" s="22"/>
      <c r="M268" s="22"/>
      <c r="N268" s="22"/>
      <c r="O268" s="22"/>
      <c r="P268" s="22"/>
      <c r="Q268" s="24"/>
      <c r="R268" s="22"/>
      <c r="S268" s="22"/>
      <c r="T268" s="22"/>
      <c r="U268" s="22"/>
      <c r="V268" s="22"/>
      <c r="W268" s="22"/>
    </row>
    <row r="269" spans="1:23" ht="13.5" customHeight="1" x14ac:dyDescent="0.35">
      <c r="F269" s="22"/>
      <c r="G269" s="22"/>
      <c r="H269" s="22"/>
      <c r="I269" s="22"/>
      <c r="J269" s="22"/>
      <c r="K269" s="22"/>
      <c r="R269" s="22"/>
      <c r="S269" s="22"/>
      <c r="T269" s="22"/>
      <c r="U269" s="22"/>
      <c r="V269" s="22"/>
      <c r="W269" s="22"/>
    </row>
    <row r="270" spans="1:23" ht="13.5" customHeight="1" x14ac:dyDescent="0.35">
      <c r="F270" s="22"/>
      <c r="G270" s="22"/>
      <c r="H270" s="22"/>
      <c r="I270" s="22"/>
      <c r="J270" s="22"/>
      <c r="K270" s="22"/>
      <c r="R270" s="22"/>
      <c r="S270" s="22"/>
      <c r="T270" s="22"/>
      <c r="U270" s="22"/>
      <c r="V270" s="22"/>
      <c r="W270" s="22"/>
    </row>
    <row r="271" spans="1:23" ht="13.5" customHeight="1" x14ac:dyDescent="0.35">
      <c r="F271" s="22"/>
      <c r="G271" s="22"/>
      <c r="H271" s="22"/>
      <c r="I271" s="22"/>
      <c r="J271" s="22"/>
      <c r="K271" s="22"/>
      <c r="R271" s="22"/>
      <c r="S271" s="22"/>
      <c r="T271" s="22"/>
      <c r="U271" s="22"/>
      <c r="V271" s="22"/>
      <c r="W271" s="22"/>
    </row>
    <row r="272" spans="1:23" ht="13.5" customHeight="1" x14ac:dyDescent="0.35">
      <c r="F272" s="22"/>
      <c r="G272" s="22"/>
      <c r="H272" s="22"/>
      <c r="I272" s="22"/>
      <c r="J272" s="22"/>
      <c r="K272" s="22"/>
      <c r="R272" s="22"/>
      <c r="S272" s="22"/>
      <c r="T272" s="22"/>
      <c r="U272" s="22"/>
      <c r="V272" s="22"/>
      <c r="W272" s="22"/>
    </row>
    <row r="273" spans="1:23" ht="13.5" customHeight="1" x14ac:dyDescent="0.35"/>
    <row r="274" spans="1:23" ht="13.5" customHeight="1" x14ac:dyDescent="0.35">
      <c r="A274" s="6" t="str">
        <f>sections!D11</f>
        <v>GERSA Brett Beswick &amp; Gordon Gibson</v>
      </c>
      <c r="M274" s="6" t="str">
        <f>sections!D12</f>
        <v>KAI Barry Jones &amp; Keith Thorpe</v>
      </c>
    </row>
    <row r="275" spans="1:23" ht="13.5" customHeight="1" x14ac:dyDescent="0.35">
      <c r="A275" s="6" t="s">
        <v>160</v>
      </c>
      <c r="F275" s="6" t="s">
        <v>161</v>
      </c>
      <c r="I275" s="6" t="s">
        <v>215</v>
      </c>
      <c r="M275" s="6" t="s">
        <v>160</v>
      </c>
      <c r="R275" s="6" t="s">
        <v>161</v>
      </c>
      <c r="U275" s="6" t="s">
        <v>216</v>
      </c>
    </row>
    <row r="276" spans="1:23" ht="13.5" customHeight="1" x14ac:dyDescent="0.35">
      <c r="A276" s="6" t="s">
        <v>164</v>
      </c>
      <c r="B276" s="6" t="s">
        <v>165</v>
      </c>
      <c r="C276" s="6" t="s">
        <v>166</v>
      </c>
      <c r="D276" s="6" t="s">
        <v>167</v>
      </c>
      <c r="E276" s="6" t="s">
        <v>168</v>
      </c>
      <c r="F276" s="22" t="s">
        <v>169</v>
      </c>
      <c r="G276" s="22" t="s">
        <v>170</v>
      </c>
      <c r="H276" s="22" t="s">
        <v>171</v>
      </c>
      <c r="I276" s="23">
        <v>0.25</v>
      </c>
      <c r="J276" s="22" t="s">
        <v>172</v>
      </c>
      <c r="K276" s="22" t="s">
        <v>173</v>
      </c>
      <c r="M276" s="6" t="s">
        <v>165</v>
      </c>
      <c r="N276" s="6" t="s">
        <v>167</v>
      </c>
      <c r="O276" s="6" t="s">
        <v>164</v>
      </c>
      <c r="P276" s="6" t="s">
        <v>166</v>
      </c>
      <c r="Q276" s="6" t="s">
        <v>174</v>
      </c>
      <c r="R276" s="22" t="s">
        <v>169</v>
      </c>
      <c r="S276" s="22" t="s">
        <v>170</v>
      </c>
      <c r="T276" s="22" t="s">
        <v>171</v>
      </c>
      <c r="U276" s="23">
        <v>0.25</v>
      </c>
      <c r="V276" s="22" t="s">
        <v>172</v>
      </c>
      <c r="W276" s="22" t="s">
        <v>173</v>
      </c>
    </row>
    <row r="277" spans="1:23" ht="13.5" customHeight="1" x14ac:dyDescent="0.35">
      <c r="A277" s="22"/>
      <c r="B277" s="22"/>
      <c r="C277" s="22"/>
      <c r="D277" s="22"/>
      <c r="E277" s="24"/>
      <c r="F277" s="22"/>
      <c r="G277" s="22"/>
      <c r="H277" s="22"/>
      <c r="I277" s="22"/>
      <c r="J277" s="22"/>
      <c r="K277" s="22"/>
      <c r="M277" s="22"/>
      <c r="N277" s="22"/>
      <c r="O277" s="22"/>
      <c r="P277" s="22"/>
      <c r="Q277" s="24"/>
      <c r="R277" s="22"/>
      <c r="S277" s="22"/>
      <c r="T277" s="22"/>
      <c r="U277" s="22"/>
      <c r="V277" s="22"/>
      <c r="W277" s="22"/>
    </row>
    <row r="278" spans="1:23" ht="13.5" customHeight="1" x14ac:dyDescent="0.35">
      <c r="A278" s="22"/>
      <c r="B278" s="22"/>
      <c r="C278" s="22"/>
      <c r="D278" s="22"/>
      <c r="E278" s="24"/>
      <c r="F278" s="22"/>
      <c r="G278" s="22"/>
      <c r="H278" s="22"/>
      <c r="I278" s="22"/>
      <c r="J278" s="22"/>
      <c r="K278" s="22"/>
      <c r="M278" s="22"/>
      <c r="N278" s="22"/>
      <c r="O278" s="22"/>
      <c r="P278" s="22"/>
      <c r="Q278" s="24"/>
      <c r="R278" s="22"/>
      <c r="S278" s="22"/>
      <c r="T278" s="22"/>
      <c r="U278" s="22"/>
      <c r="V278" s="22"/>
      <c r="W278" s="22"/>
    </row>
    <row r="279" spans="1:23" ht="13.5" customHeight="1" x14ac:dyDescent="0.35">
      <c r="A279" s="22"/>
      <c r="B279" s="22"/>
      <c r="C279" s="22"/>
      <c r="D279" s="22"/>
      <c r="E279" s="24"/>
      <c r="F279" s="22"/>
      <c r="G279" s="22"/>
      <c r="H279" s="22"/>
      <c r="I279" s="22"/>
      <c r="J279" s="22"/>
      <c r="K279" s="22"/>
      <c r="M279" s="22"/>
      <c r="N279" s="22"/>
      <c r="O279" s="22"/>
      <c r="P279" s="22"/>
      <c r="Q279" s="24"/>
      <c r="R279" s="22"/>
      <c r="S279" s="22"/>
      <c r="T279" s="22"/>
      <c r="U279" s="22"/>
      <c r="V279" s="22"/>
      <c r="W279" s="22"/>
    </row>
    <row r="280" spans="1:23" ht="13.5" customHeight="1" x14ac:dyDescent="0.35">
      <c r="A280" s="22"/>
      <c r="B280" s="22"/>
      <c r="C280" s="22"/>
      <c r="D280" s="22"/>
      <c r="E280" s="24"/>
      <c r="F280" s="22"/>
      <c r="G280" s="22"/>
      <c r="H280" s="22"/>
      <c r="I280" s="22"/>
      <c r="J280" s="22"/>
      <c r="K280" s="22"/>
      <c r="M280" s="22"/>
      <c r="N280" s="22"/>
      <c r="O280" s="22"/>
      <c r="P280" s="22"/>
      <c r="Q280" s="24"/>
      <c r="R280" s="22"/>
      <c r="S280" s="22"/>
      <c r="T280" s="22"/>
      <c r="U280" s="22"/>
      <c r="V280" s="22"/>
      <c r="W280" s="22"/>
    </row>
    <row r="281" spans="1:23" ht="13.5" customHeight="1" x14ac:dyDescent="0.35">
      <c r="A281" s="22"/>
      <c r="B281" s="22"/>
      <c r="C281" s="22"/>
      <c r="D281" s="22"/>
      <c r="E281" s="24"/>
      <c r="F281" s="22"/>
      <c r="G281" s="22"/>
      <c r="H281" s="22"/>
      <c r="I281" s="22"/>
      <c r="J281" s="22"/>
      <c r="K281" s="22"/>
      <c r="M281" s="22"/>
      <c r="N281" s="22"/>
      <c r="O281" s="22"/>
      <c r="P281" s="22"/>
      <c r="Q281" s="24"/>
      <c r="R281" s="22"/>
      <c r="S281" s="22"/>
      <c r="T281" s="22"/>
      <c r="U281" s="22"/>
      <c r="V281" s="22"/>
      <c r="W281" s="22"/>
    </row>
    <row r="282" spans="1:23" ht="13.5" customHeight="1" x14ac:dyDescent="0.35">
      <c r="F282" s="22"/>
      <c r="G282" s="22"/>
      <c r="H282" s="22"/>
      <c r="I282" s="22"/>
      <c r="J282" s="22"/>
      <c r="K282" s="22"/>
      <c r="R282" s="22"/>
      <c r="S282" s="22"/>
      <c r="T282" s="22"/>
      <c r="U282" s="22"/>
      <c r="V282" s="22"/>
      <c r="W282" s="22"/>
    </row>
    <row r="283" spans="1:23" ht="13.5" customHeight="1" x14ac:dyDescent="0.35">
      <c r="F283" s="22"/>
      <c r="G283" s="22"/>
      <c r="H283" s="22"/>
      <c r="I283" s="22"/>
      <c r="J283" s="22"/>
      <c r="K283" s="22"/>
      <c r="R283" s="22"/>
      <c r="S283" s="22"/>
      <c r="T283" s="22"/>
      <c r="U283" s="22"/>
      <c r="V283" s="22"/>
      <c r="W283" s="22"/>
    </row>
    <row r="284" spans="1:23" ht="13.5" customHeight="1" x14ac:dyDescent="0.35">
      <c r="F284" s="22"/>
      <c r="G284" s="22"/>
      <c r="H284" s="22"/>
      <c r="I284" s="22"/>
      <c r="J284" s="22"/>
      <c r="K284" s="22"/>
      <c r="R284" s="22"/>
      <c r="S284" s="22"/>
      <c r="T284" s="22"/>
      <c r="U284" s="22"/>
      <c r="V284" s="22"/>
      <c r="W284" s="22"/>
    </row>
    <row r="285" spans="1:23" ht="13.5" customHeight="1" x14ac:dyDescent="0.35">
      <c r="F285" s="22"/>
      <c r="G285" s="22"/>
      <c r="H285" s="22"/>
      <c r="I285" s="22"/>
      <c r="J285" s="22"/>
      <c r="K285" s="22"/>
      <c r="R285" s="22"/>
      <c r="S285" s="22"/>
      <c r="T285" s="22"/>
      <c r="U285" s="22"/>
      <c r="V285" s="22"/>
      <c r="W285" s="22"/>
    </row>
    <row r="286" spans="1:23" ht="13.5" customHeight="1" x14ac:dyDescent="0.35"/>
    <row r="287" spans="1:23" ht="13.5" customHeight="1" x14ac:dyDescent="0.35">
      <c r="A287" s="6" t="str">
        <f>sections!D13</f>
        <v>TOK Peter &amp; Sheryl Wills</v>
      </c>
      <c r="M287" s="6" t="str">
        <f>sections!D14</f>
        <v>MNU Vince Tate &amp; Sani Roberts</v>
      </c>
    </row>
    <row r="288" spans="1:23" ht="13.5" customHeight="1" x14ac:dyDescent="0.35">
      <c r="A288" s="6" t="s">
        <v>160</v>
      </c>
      <c r="F288" s="6" t="s">
        <v>161</v>
      </c>
      <c r="I288" s="6" t="s">
        <v>217</v>
      </c>
      <c r="M288" s="6" t="s">
        <v>160</v>
      </c>
      <c r="R288" s="6" t="s">
        <v>161</v>
      </c>
      <c r="U288" s="6" t="s">
        <v>218</v>
      </c>
    </row>
    <row r="289" spans="1:23" ht="13.5" customHeight="1" x14ac:dyDescent="0.35">
      <c r="A289" s="6" t="s">
        <v>166</v>
      </c>
      <c r="B289" s="6" t="s">
        <v>168</v>
      </c>
      <c r="C289" s="6" t="s">
        <v>165</v>
      </c>
      <c r="D289" s="6" t="s">
        <v>174</v>
      </c>
      <c r="E289" s="6" t="s">
        <v>164</v>
      </c>
      <c r="F289" s="22" t="s">
        <v>169</v>
      </c>
      <c r="G289" s="22" t="s">
        <v>170</v>
      </c>
      <c r="H289" s="22" t="s">
        <v>171</v>
      </c>
      <c r="I289" s="23">
        <v>0.25</v>
      </c>
      <c r="J289" s="22" t="s">
        <v>172</v>
      </c>
      <c r="K289" s="22" t="s">
        <v>173</v>
      </c>
      <c r="M289" s="6" t="s">
        <v>167</v>
      </c>
      <c r="N289" s="6" t="s">
        <v>164</v>
      </c>
      <c r="O289" s="6" t="s">
        <v>174</v>
      </c>
      <c r="P289" s="6" t="s">
        <v>168</v>
      </c>
      <c r="Q289" s="6" t="s">
        <v>165</v>
      </c>
      <c r="R289" s="22" t="s">
        <v>169</v>
      </c>
      <c r="S289" s="22" t="s">
        <v>170</v>
      </c>
      <c r="T289" s="22" t="s">
        <v>171</v>
      </c>
      <c r="U289" s="23">
        <v>0.25</v>
      </c>
      <c r="V289" s="22" t="s">
        <v>172</v>
      </c>
      <c r="W289" s="22" t="s">
        <v>173</v>
      </c>
    </row>
    <row r="290" spans="1:23" ht="13.5" customHeight="1" x14ac:dyDescent="0.35">
      <c r="A290" s="22"/>
      <c r="B290" s="22"/>
      <c r="C290" s="22"/>
      <c r="D290" s="22"/>
      <c r="E290" s="24"/>
      <c r="F290" s="22"/>
      <c r="G290" s="22"/>
      <c r="H290" s="22"/>
      <c r="I290" s="22"/>
      <c r="J290" s="22"/>
      <c r="K290" s="22"/>
      <c r="M290" s="22"/>
      <c r="N290" s="22"/>
      <c r="O290" s="22"/>
      <c r="P290" s="22"/>
      <c r="Q290" s="24"/>
      <c r="R290" s="22"/>
      <c r="S290" s="22"/>
      <c r="T290" s="22"/>
      <c r="U290" s="22"/>
      <c r="V290" s="22"/>
      <c r="W290" s="22"/>
    </row>
    <row r="291" spans="1:23" ht="13.5" customHeight="1" x14ac:dyDescent="0.35">
      <c r="A291" s="22"/>
      <c r="B291" s="22"/>
      <c r="C291" s="22"/>
      <c r="D291" s="22"/>
      <c r="E291" s="24"/>
      <c r="F291" s="22"/>
      <c r="G291" s="22"/>
      <c r="H291" s="22"/>
      <c r="I291" s="22"/>
      <c r="J291" s="22"/>
      <c r="K291" s="22"/>
      <c r="M291" s="22"/>
      <c r="N291" s="22"/>
      <c r="O291" s="22"/>
      <c r="P291" s="22"/>
      <c r="Q291" s="24"/>
      <c r="R291" s="22"/>
      <c r="S291" s="22"/>
      <c r="T291" s="22"/>
      <c r="U291" s="22"/>
      <c r="V291" s="22"/>
      <c r="W291" s="22"/>
    </row>
    <row r="292" spans="1:23" ht="13.5" customHeight="1" x14ac:dyDescent="0.35">
      <c r="A292" s="22"/>
      <c r="B292" s="22"/>
      <c r="C292" s="22"/>
      <c r="D292" s="22"/>
      <c r="E292" s="24"/>
      <c r="F292" s="22"/>
      <c r="G292" s="22"/>
      <c r="H292" s="22"/>
      <c r="I292" s="22"/>
      <c r="J292" s="22"/>
      <c r="K292" s="22"/>
      <c r="M292" s="22"/>
      <c r="N292" s="22"/>
      <c r="O292" s="22"/>
      <c r="P292" s="22"/>
      <c r="Q292" s="24"/>
      <c r="R292" s="22"/>
      <c r="S292" s="22"/>
      <c r="T292" s="22"/>
      <c r="U292" s="22"/>
      <c r="V292" s="22"/>
      <c r="W292" s="22"/>
    </row>
    <row r="293" spans="1:23" ht="13.5" customHeight="1" x14ac:dyDescent="0.35">
      <c r="A293" s="22"/>
      <c r="B293" s="22"/>
      <c r="C293" s="22"/>
      <c r="D293" s="22"/>
      <c r="E293" s="24"/>
      <c r="F293" s="22"/>
      <c r="G293" s="22"/>
      <c r="H293" s="22"/>
      <c r="I293" s="22"/>
      <c r="J293" s="22"/>
      <c r="K293" s="22"/>
      <c r="M293" s="22"/>
      <c r="N293" s="22"/>
      <c r="O293" s="22"/>
      <c r="P293" s="22"/>
      <c r="Q293" s="24"/>
      <c r="R293" s="22"/>
      <c r="S293" s="22"/>
      <c r="T293" s="22"/>
      <c r="U293" s="22"/>
      <c r="V293" s="22"/>
      <c r="W293" s="22"/>
    </row>
    <row r="294" spans="1:23" ht="13.5" customHeight="1" x14ac:dyDescent="0.35">
      <c r="A294" s="22"/>
      <c r="B294" s="22"/>
      <c r="C294" s="22"/>
      <c r="D294" s="22"/>
      <c r="E294" s="24"/>
      <c r="F294" s="22"/>
      <c r="G294" s="22"/>
      <c r="H294" s="22"/>
      <c r="I294" s="22"/>
      <c r="J294" s="22"/>
      <c r="K294" s="22"/>
      <c r="M294" s="22"/>
      <c r="N294" s="22"/>
      <c r="O294" s="22"/>
      <c r="P294" s="22"/>
      <c r="Q294" s="24"/>
      <c r="R294" s="22"/>
      <c r="S294" s="22"/>
      <c r="T294" s="22"/>
      <c r="U294" s="22"/>
      <c r="V294" s="22"/>
      <c r="W294" s="22"/>
    </row>
    <row r="295" spans="1:23" ht="13.5" customHeight="1" x14ac:dyDescent="0.35">
      <c r="F295" s="22"/>
      <c r="G295" s="22"/>
      <c r="H295" s="22"/>
      <c r="I295" s="22"/>
      <c r="J295" s="22"/>
      <c r="K295" s="22"/>
      <c r="R295" s="22"/>
      <c r="S295" s="22"/>
      <c r="T295" s="22"/>
      <c r="U295" s="22"/>
      <c r="V295" s="22"/>
      <c r="W295" s="22"/>
    </row>
    <row r="296" spans="1:23" ht="13.5" customHeight="1" x14ac:dyDescent="0.35">
      <c r="F296" s="22"/>
      <c r="G296" s="22"/>
      <c r="H296" s="22"/>
      <c r="I296" s="22"/>
      <c r="J296" s="22"/>
      <c r="K296" s="22"/>
      <c r="R296" s="22"/>
      <c r="S296" s="22"/>
      <c r="T296" s="22"/>
      <c r="U296" s="22"/>
      <c r="V296" s="22"/>
      <c r="W296" s="22"/>
    </row>
    <row r="297" spans="1:23" ht="13.5" customHeight="1" x14ac:dyDescent="0.35">
      <c r="F297" s="22"/>
      <c r="G297" s="22"/>
      <c r="H297" s="22"/>
      <c r="I297" s="22"/>
      <c r="J297" s="22"/>
      <c r="K297" s="22"/>
      <c r="R297" s="22"/>
      <c r="S297" s="22"/>
      <c r="T297" s="22"/>
      <c r="U297" s="22"/>
      <c r="V297" s="22"/>
      <c r="W297" s="22"/>
    </row>
    <row r="298" spans="1:23" ht="13.5" customHeight="1" x14ac:dyDescent="0.35">
      <c r="F298" s="22"/>
      <c r="G298" s="22"/>
      <c r="H298" s="22"/>
      <c r="I298" s="22"/>
      <c r="J298" s="22"/>
      <c r="K298" s="22"/>
      <c r="R298" s="22"/>
      <c r="S298" s="22"/>
      <c r="T298" s="22"/>
      <c r="U298" s="22"/>
      <c r="V298" s="22"/>
      <c r="W298" s="22"/>
    </row>
    <row r="299" spans="1:23" ht="13.5" customHeight="1" x14ac:dyDescent="0.35"/>
    <row r="300" spans="1:23" ht="13.5" customHeight="1" x14ac:dyDescent="0.35">
      <c r="A300" s="6" t="str">
        <f>sections!D15</f>
        <v>PAT Robyn Harris &amp; Louis Erueti</v>
      </c>
      <c r="M300" s="6" t="str">
        <f>sections!D16</f>
        <v>MAN Josie Tahana &amp; GG Tahana</v>
      </c>
    </row>
    <row r="301" spans="1:23" ht="13.5" customHeight="1" x14ac:dyDescent="0.35">
      <c r="A301" s="6" t="s">
        <v>160</v>
      </c>
      <c r="F301" s="6" t="s">
        <v>161</v>
      </c>
      <c r="I301" s="6" t="s">
        <v>219</v>
      </c>
      <c r="M301" s="6" t="s">
        <v>160</v>
      </c>
      <c r="R301" s="6" t="s">
        <v>161</v>
      </c>
      <c r="U301" s="6" t="s">
        <v>220</v>
      </c>
    </row>
    <row r="302" spans="1:23" ht="13.5" customHeight="1" x14ac:dyDescent="0.35">
      <c r="A302" s="6" t="s">
        <v>168</v>
      </c>
      <c r="B302" s="6" t="s">
        <v>174</v>
      </c>
      <c r="C302" s="6" t="s">
        <v>167</v>
      </c>
      <c r="D302" s="6" t="s">
        <v>164</v>
      </c>
      <c r="E302" s="6" t="s">
        <v>166</v>
      </c>
      <c r="F302" s="22" t="s">
        <v>169</v>
      </c>
      <c r="G302" s="22" t="s">
        <v>170</v>
      </c>
      <c r="H302" s="22" t="s">
        <v>171</v>
      </c>
      <c r="I302" s="23">
        <v>0.25</v>
      </c>
      <c r="J302" s="22" t="s">
        <v>172</v>
      </c>
      <c r="K302" s="22" t="s">
        <v>173</v>
      </c>
      <c r="M302" s="6" t="s">
        <v>174</v>
      </c>
      <c r="N302" s="6" t="s">
        <v>166</v>
      </c>
      <c r="O302" s="6" t="s">
        <v>168</v>
      </c>
      <c r="P302" s="6" t="s">
        <v>165</v>
      </c>
      <c r="Q302" s="6" t="s">
        <v>167</v>
      </c>
      <c r="R302" s="22" t="s">
        <v>169</v>
      </c>
      <c r="S302" s="22" t="s">
        <v>170</v>
      </c>
      <c r="T302" s="22" t="s">
        <v>171</v>
      </c>
      <c r="U302" s="23">
        <v>0.25</v>
      </c>
      <c r="V302" s="22" t="s">
        <v>172</v>
      </c>
      <c r="W302" s="22" t="s">
        <v>173</v>
      </c>
    </row>
    <row r="303" spans="1:23" ht="13.5" customHeight="1" x14ac:dyDescent="0.35">
      <c r="A303" s="22"/>
      <c r="B303" s="22"/>
      <c r="C303" s="22"/>
      <c r="D303" s="22"/>
      <c r="E303" s="24"/>
      <c r="F303" s="22"/>
      <c r="G303" s="22"/>
      <c r="H303" s="22"/>
      <c r="I303" s="22"/>
      <c r="J303" s="22"/>
      <c r="K303" s="22"/>
      <c r="M303" s="22"/>
      <c r="N303" s="22"/>
      <c r="O303" s="22"/>
      <c r="P303" s="22"/>
      <c r="Q303" s="24"/>
      <c r="R303" s="22"/>
      <c r="S303" s="22"/>
      <c r="T303" s="22"/>
      <c r="U303" s="22"/>
      <c r="V303" s="22"/>
      <c r="W303" s="22"/>
    </row>
    <row r="304" spans="1:23" ht="13.5" customHeight="1" x14ac:dyDescent="0.35">
      <c r="A304" s="22"/>
      <c r="B304" s="22"/>
      <c r="C304" s="22"/>
      <c r="D304" s="22"/>
      <c r="E304" s="24"/>
      <c r="F304" s="22"/>
      <c r="G304" s="22"/>
      <c r="H304" s="22"/>
      <c r="I304" s="22"/>
      <c r="J304" s="22"/>
      <c r="K304" s="22"/>
      <c r="M304" s="22"/>
      <c r="N304" s="22"/>
      <c r="O304" s="22"/>
      <c r="P304" s="22"/>
      <c r="Q304" s="24"/>
      <c r="R304" s="22"/>
      <c r="S304" s="22"/>
      <c r="T304" s="22"/>
      <c r="U304" s="22"/>
      <c r="V304" s="22"/>
      <c r="W304" s="22"/>
    </row>
    <row r="305" spans="1:23" ht="13.5" customHeight="1" x14ac:dyDescent="0.35">
      <c r="A305" s="22"/>
      <c r="B305" s="22"/>
      <c r="C305" s="22"/>
      <c r="D305" s="22"/>
      <c r="E305" s="24"/>
      <c r="F305" s="22"/>
      <c r="G305" s="22"/>
      <c r="H305" s="22"/>
      <c r="I305" s="22"/>
      <c r="J305" s="22"/>
      <c r="K305" s="22"/>
      <c r="M305" s="22"/>
      <c r="N305" s="22"/>
      <c r="O305" s="22"/>
      <c r="P305" s="22"/>
      <c r="Q305" s="24"/>
      <c r="R305" s="22"/>
      <c r="S305" s="22"/>
      <c r="T305" s="22"/>
      <c r="U305" s="22"/>
      <c r="V305" s="22"/>
      <c r="W305" s="22"/>
    </row>
    <row r="306" spans="1:23" ht="13.5" customHeight="1" x14ac:dyDescent="0.35">
      <c r="A306" s="22"/>
      <c r="B306" s="22"/>
      <c r="C306" s="22"/>
      <c r="D306" s="22"/>
      <c r="E306" s="24"/>
      <c r="F306" s="22"/>
      <c r="G306" s="22"/>
      <c r="H306" s="22"/>
      <c r="I306" s="22"/>
      <c r="J306" s="22"/>
      <c r="K306" s="22"/>
      <c r="M306" s="22"/>
      <c r="N306" s="22"/>
      <c r="O306" s="22"/>
      <c r="P306" s="22"/>
      <c r="Q306" s="24"/>
      <c r="R306" s="22"/>
      <c r="S306" s="22"/>
      <c r="T306" s="22"/>
      <c r="U306" s="22"/>
      <c r="V306" s="22"/>
      <c r="W306" s="22"/>
    </row>
    <row r="307" spans="1:23" ht="13.5" customHeight="1" x14ac:dyDescent="0.35">
      <c r="A307" s="22"/>
      <c r="B307" s="22"/>
      <c r="C307" s="22"/>
      <c r="D307" s="22"/>
      <c r="E307" s="24"/>
      <c r="F307" s="22"/>
      <c r="G307" s="22"/>
      <c r="H307" s="22"/>
      <c r="I307" s="22"/>
      <c r="J307" s="22"/>
      <c r="K307" s="22"/>
      <c r="M307" s="22"/>
      <c r="N307" s="22"/>
      <c r="O307" s="22"/>
      <c r="P307" s="22"/>
      <c r="Q307" s="24"/>
      <c r="R307" s="22"/>
      <c r="S307" s="22"/>
      <c r="T307" s="22"/>
      <c r="U307" s="22"/>
      <c r="V307" s="22"/>
      <c r="W307" s="22"/>
    </row>
    <row r="308" spans="1:23" ht="13.5" customHeight="1" x14ac:dyDescent="0.35">
      <c r="F308" s="22"/>
      <c r="G308" s="22"/>
      <c r="H308" s="22"/>
      <c r="I308" s="22"/>
      <c r="J308" s="22"/>
      <c r="K308" s="22"/>
      <c r="R308" s="22"/>
      <c r="S308" s="22"/>
      <c r="T308" s="22"/>
      <c r="U308" s="22"/>
      <c r="V308" s="22"/>
      <c r="W308" s="22"/>
    </row>
    <row r="309" spans="1:23" ht="13.5" customHeight="1" x14ac:dyDescent="0.35">
      <c r="F309" s="22"/>
      <c r="G309" s="22"/>
      <c r="H309" s="22"/>
      <c r="I309" s="22"/>
      <c r="J309" s="22"/>
      <c r="K309" s="22"/>
      <c r="R309" s="22"/>
      <c r="S309" s="22"/>
      <c r="T309" s="22"/>
      <c r="U309" s="22"/>
      <c r="V309" s="22"/>
      <c r="W309" s="22"/>
    </row>
    <row r="310" spans="1:23" ht="13.5" customHeight="1" x14ac:dyDescent="0.35">
      <c r="F310" s="22"/>
      <c r="G310" s="22"/>
      <c r="H310" s="22"/>
      <c r="I310" s="22"/>
      <c r="J310" s="22"/>
      <c r="K310" s="22"/>
      <c r="R310" s="22"/>
      <c r="S310" s="22"/>
      <c r="T310" s="22"/>
      <c r="U310" s="22"/>
      <c r="V310" s="22"/>
      <c r="W310" s="22"/>
    </row>
    <row r="311" spans="1:23" ht="13.5" customHeight="1" x14ac:dyDescent="0.35">
      <c r="F311" s="22"/>
      <c r="G311" s="22"/>
      <c r="H311" s="22"/>
      <c r="I311" s="22"/>
      <c r="J311" s="22"/>
      <c r="K311" s="22"/>
      <c r="R311" s="22"/>
      <c r="S311" s="22"/>
      <c r="T311" s="22"/>
      <c r="U311" s="22"/>
      <c r="V311" s="22"/>
      <c r="W311" s="22"/>
    </row>
    <row r="312" spans="1:23" ht="13.5" customHeight="1" x14ac:dyDescent="0.35"/>
    <row r="313" spans="1:23" ht="13.5" customHeight="1" x14ac:dyDescent="0.35">
      <c r="A313" s="6" t="str">
        <f>sections!D19</f>
        <v>TOK Brendan McLean &amp; Gill Mitchell</v>
      </c>
      <c r="M313" s="6" t="str">
        <f>sections!D20</f>
        <v>PAT Steve Brown &amp; Daz McKay</v>
      </c>
    </row>
    <row r="314" spans="1:23" ht="13.5" customHeight="1" x14ac:dyDescent="0.35">
      <c r="A314" s="6" t="s">
        <v>160</v>
      </c>
      <c r="F314" s="6" t="s">
        <v>161</v>
      </c>
      <c r="I314" s="6" t="s">
        <v>221</v>
      </c>
      <c r="M314" s="6" t="s">
        <v>160</v>
      </c>
      <c r="R314" s="6" t="s">
        <v>161</v>
      </c>
      <c r="U314" s="6" t="s">
        <v>222</v>
      </c>
    </row>
    <row r="315" spans="1:23" ht="13.5" customHeight="1" x14ac:dyDescent="0.35">
      <c r="A315" s="6" t="s">
        <v>164</v>
      </c>
      <c r="B315" s="6" t="s">
        <v>165</v>
      </c>
      <c r="C315" s="6" t="s">
        <v>166</v>
      </c>
      <c r="D315" s="6" t="s">
        <v>167</v>
      </c>
      <c r="E315" s="6" t="s">
        <v>168</v>
      </c>
      <c r="F315" s="22" t="s">
        <v>169</v>
      </c>
      <c r="G315" s="22" t="s">
        <v>170</v>
      </c>
      <c r="H315" s="22" t="s">
        <v>171</v>
      </c>
      <c r="I315" s="23">
        <v>0.25</v>
      </c>
      <c r="J315" s="22" t="s">
        <v>172</v>
      </c>
      <c r="K315" s="22" t="s">
        <v>173</v>
      </c>
      <c r="M315" s="6" t="s">
        <v>165</v>
      </c>
      <c r="N315" s="6" t="s">
        <v>167</v>
      </c>
      <c r="O315" s="6" t="s">
        <v>164</v>
      </c>
      <c r="P315" s="6" t="s">
        <v>166</v>
      </c>
      <c r="Q315" s="6" t="s">
        <v>174</v>
      </c>
      <c r="R315" s="22" t="s">
        <v>169</v>
      </c>
      <c r="S315" s="22" t="s">
        <v>170</v>
      </c>
      <c r="T315" s="22" t="s">
        <v>171</v>
      </c>
      <c r="U315" s="23">
        <v>0.25</v>
      </c>
      <c r="V315" s="22" t="s">
        <v>172</v>
      </c>
      <c r="W315" s="22" t="s">
        <v>173</v>
      </c>
    </row>
    <row r="316" spans="1:23" ht="13.5" customHeight="1" x14ac:dyDescent="0.35">
      <c r="A316" s="22"/>
      <c r="B316" s="22"/>
      <c r="C316" s="22"/>
      <c r="D316" s="22"/>
      <c r="E316" s="24"/>
      <c r="F316" s="22"/>
      <c r="G316" s="22"/>
      <c r="H316" s="22"/>
      <c r="I316" s="22"/>
      <c r="J316" s="22"/>
      <c r="K316" s="22"/>
      <c r="M316" s="22"/>
      <c r="N316" s="22"/>
      <c r="O316" s="22"/>
      <c r="P316" s="22"/>
      <c r="Q316" s="24"/>
      <c r="R316" s="22"/>
      <c r="S316" s="22"/>
      <c r="T316" s="22"/>
      <c r="U316" s="22"/>
      <c r="V316" s="22"/>
      <c r="W316" s="22"/>
    </row>
    <row r="317" spans="1:23" ht="13.5" customHeight="1" x14ac:dyDescent="0.35">
      <c r="A317" s="22"/>
      <c r="B317" s="22"/>
      <c r="C317" s="22"/>
      <c r="D317" s="22"/>
      <c r="E317" s="24"/>
      <c r="F317" s="22"/>
      <c r="G317" s="22"/>
      <c r="H317" s="22"/>
      <c r="I317" s="22"/>
      <c r="J317" s="22"/>
      <c r="K317" s="22"/>
      <c r="M317" s="22"/>
      <c r="N317" s="22"/>
      <c r="O317" s="22"/>
      <c r="P317" s="22"/>
      <c r="Q317" s="24"/>
      <c r="R317" s="22"/>
      <c r="S317" s="22"/>
      <c r="T317" s="22"/>
      <c r="U317" s="22"/>
      <c r="V317" s="22"/>
      <c r="W317" s="22"/>
    </row>
    <row r="318" spans="1:23" ht="13.5" customHeight="1" x14ac:dyDescent="0.35">
      <c r="A318" s="22"/>
      <c r="B318" s="22"/>
      <c r="C318" s="22"/>
      <c r="D318" s="22"/>
      <c r="E318" s="24"/>
      <c r="F318" s="22"/>
      <c r="G318" s="22"/>
      <c r="H318" s="22"/>
      <c r="I318" s="22"/>
      <c r="J318" s="22"/>
      <c r="K318" s="22"/>
      <c r="M318" s="22"/>
      <c r="N318" s="22"/>
      <c r="O318" s="22"/>
      <c r="P318" s="22"/>
      <c r="Q318" s="24"/>
      <c r="R318" s="22"/>
      <c r="S318" s="22"/>
      <c r="T318" s="22"/>
      <c r="U318" s="22"/>
      <c r="V318" s="22"/>
      <c r="W318" s="22"/>
    </row>
    <row r="319" spans="1:23" ht="13.5" customHeight="1" x14ac:dyDescent="0.35">
      <c r="A319" s="22"/>
      <c r="B319" s="22"/>
      <c r="C319" s="22"/>
      <c r="D319" s="22"/>
      <c r="E319" s="24"/>
      <c r="F319" s="22"/>
      <c r="G319" s="22"/>
      <c r="H319" s="22"/>
      <c r="I319" s="22"/>
      <c r="J319" s="22"/>
      <c r="K319" s="22"/>
      <c r="M319" s="22"/>
      <c r="N319" s="22"/>
      <c r="O319" s="22"/>
      <c r="P319" s="22"/>
      <c r="Q319" s="24"/>
      <c r="R319" s="22"/>
      <c r="S319" s="22"/>
      <c r="T319" s="22"/>
      <c r="U319" s="22"/>
      <c r="V319" s="22"/>
      <c r="W319" s="22"/>
    </row>
    <row r="320" spans="1:23" ht="13.5" customHeight="1" x14ac:dyDescent="0.35">
      <c r="A320" s="22"/>
      <c r="B320" s="22"/>
      <c r="C320" s="22"/>
      <c r="D320" s="22"/>
      <c r="E320" s="24"/>
      <c r="F320" s="22"/>
      <c r="G320" s="22"/>
      <c r="H320" s="22"/>
      <c r="I320" s="22"/>
      <c r="J320" s="22"/>
      <c r="K320" s="22"/>
      <c r="M320" s="22"/>
      <c r="N320" s="22"/>
      <c r="O320" s="22"/>
      <c r="P320" s="22"/>
      <c r="Q320" s="24"/>
      <c r="R320" s="22"/>
      <c r="S320" s="22"/>
      <c r="T320" s="22"/>
      <c r="U320" s="22"/>
      <c r="V320" s="22"/>
      <c r="W320" s="22"/>
    </row>
    <row r="321" spans="1:23" ht="13.5" customHeight="1" x14ac:dyDescent="0.35">
      <c r="F321" s="22"/>
      <c r="G321" s="22"/>
      <c r="H321" s="22"/>
      <c r="I321" s="22"/>
      <c r="J321" s="22"/>
      <c r="K321" s="22"/>
      <c r="R321" s="22"/>
      <c r="S321" s="22"/>
      <c r="T321" s="22"/>
      <c r="U321" s="22"/>
      <c r="V321" s="22"/>
      <c r="W321" s="22"/>
    </row>
    <row r="322" spans="1:23" ht="13.5" customHeight="1" x14ac:dyDescent="0.35">
      <c r="F322" s="22"/>
      <c r="G322" s="22"/>
      <c r="H322" s="22"/>
      <c r="I322" s="22"/>
      <c r="J322" s="22"/>
      <c r="K322" s="22"/>
      <c r="R322" s="22"/>
      <c r="S322" s="22"/>
      <c r="T322" s="22"/>
      <c r="U322" s="22"/>
      <c r="V322" s="22"/>
      <c r="W322" s="22"/>
    </row>
    <row r="323" spans="1:23" ht="13.5" customHeight="1" x14ac:dyDescent="0.35">
      <c r="F323" s="22"/>
      <c r="G323" s="22"/>
      <c r="H323" s="22"/>
      <c r="I323" s="22"/>
      <c r="J323" s="22"/>
      <c r="K323" s="22"/>
      <c r="R323" s="22"/>
      <c r="S323" s="22"/>
      <c r="T323" s="22"/>
      <c r="U323" s="22"/>
      <c r="V323" s="22"/>
      <c r="W323" s="22"/>
    </row>
    <row r="324" spans="1:23" ht="13.5" customHeight="1" x14ac:dyDescent="0.35">
      <c r="F324" s="22"/>
      <c r="G324" s="22"/>
      <c r="H324" s="22"/>
      <c r="I324" s="22"/>
      <c r="J324" s="22"/>
      <c r="K324" s="22"/>
      <c r="R324" s="22"/>
      <c r="S324" s="22"/>
      <c r="T324" s="22"/>
      <c r="U324" s="22"/>
      <c r="V324" s="22"/>
      <c r="W324" s="22"/>
    </row>
    <row r="325" spans="1:23" ht="13.5" customHeight="1" x14ac:dyDescent="0.35"/>
    <row r="326" spans="1:23" ht="13.5" customHeight="1" x14ac:dyDescent="0.35">
      <c r="A326" s="6" t="str">
        <f>sections!D21</f>
        <v>OTA Anga Tangi &amp; Kingi Tumai</v>
      </c>
      <c r="M326" s="6" t="str">
        <f>sections!D22</f>
        <v>MNU Tai Te Kaute &amp; Paul Martin</v>
      </c>
    </row>
    <row r="327" spans="1:23" ht="13.5" customHeight="1" x14ac:dyDescent="0.35">
      <c r="A327" s="6" t="s">
        <v>160</v>
      </c>
      <c r="F327" s="6" t="s">
        <v>161</v>
      </c>
      <c r="I327" s="6" t="s">
        <v>223</v>
      </c>
      <c r="M327" s="6" t="s">
        <v>160</v>
      </c>
      <c r="R327" s="6" t="s">
        <v>161</v>
      </c>
      <c r="U327" s="6" t="s">
        <v>224</v>
      </c>
    </row>
    <row r="328" spans="1:23" ht="13.5" customHeight="1" x14ac:dyDescent="0.35">
      <c r="A328" s="6" t="s">
        <v>166</v>
      </c>
      <c r="B328" s="6" t="s">
        <v>168</v>
      </c>
      <c r="C328" s="6" t="s">
        <v>165</v>
      </c>
      <c r="D328" s="6" t="s">
        <v>174</v>
      </c>
      <c r="E328" s="6" t="s">
        <v>164</v>
      </c>
      <c r="F328" s="22" t="s">
        <v>169</v>
      </c>
      <c r="G328" s="22" t="s">
        <v>170</v>
      </c>
      <c r="H328" s="22" t="s">
        <v>171</v>
      </c>
      <c r="I328" s="23">
        <v>0.25</v>
      </c>
      <c r="J328" s="22" t="s">
        <v>172</v>
      </c>
      <c r="K328" s="22" t="s">
        <v>173</v>
      </c>
      <c r="M328" s="6" t="s">
        <v>167</v>
      </c>
      <c r="N328" s="6" t="s">
        <v>164</v>
      </c>
      <c r="O328" s="6" t="s">
        <v>174</v>
      </c>
      <c r="P328" s="6" t="s">
        <v>168</v>
      </c>
      <c r="Q328" s="6" t="s">
        <v>165</v>
      </c>
      <c r="R328" s="22" t="s">
        <v>169</v>
      </c>
      <c r="S328" s="22" t="s">
        <v>170</v>
      </c>
      <c r="T328" s="22" t="s">
        <v>171</v>
      </c>
      <c r="U328" s="23">
        <v>0.25</v>
      </c>
      <c r="V328" s="22" t="s">
        <v>172</v>
      </c>
      <c r="W328" s="22" t="s">
        <v>173</v>
      </c>
    </row>
    <row r="329" spans="1:23" ht="13.5" customHeight="1" x14ac:dyDescent="0.35">
      <c r="A329" s="22"/>
      <c r="B329" s="22"/>
      <c r="C329" s="22"/>
      <c r="D329" s="22"/>
      <c r="E329" s="24"/>
      <c r="F329" s="22"/>
      <c r="G329" s="22"/>
      <c r="H329" s="22"/>
      <c r="I329" s="22"/>
      <c r="J329" s="22"/>
      <c r="K329" s="22"/>
      <c r="M329" s="22"/>
      <c r="N329" s="22"/>
      <c r="O329" s="22"/>
      <c r="P329" s="22"/>
      <c r="Q329" s="24"/>
      <c r="R329" s="22"/>
      <c r="S329" s="22"/>
      <c r="T329" s="22"/>
      <c r="U329" s="22"/>
      <c r="V329" s="22"/>
      <c r="W329" s="22"/>
    </row>
    <row r="330" spans="1:23" ht="13.5" customHeight="1" x14ac:dyDescent="0.35">
      <c r="A330" s="22"/>
      <c r="B330" s="22"/>
      <c r="C330" s="22"/>
      <c r="D330" s="22"/>
      <c r="E330" s="24"/>
      <c r="F330" s="22"/>
      <c r="G330" s="22"/>
      <c r="H330" s="22"/>
      <c r="I330" s="22"/>
      <c r="J330" s="22"/>
      <c r="K330" s="22"/>
      <c r="M330" s="22"/>
      <c r="N330" s="22"/>
      <c r="O330" s="22"/>
      <c r="P330" s="22"/>
      <c r="Q330" s="24"/>
      <c r="R330" s="22"/>
      <c r="S330" s="22"/>
      <c r="T330" s="22"/>
      <c r="U330" s="22"/>
      <c r="V330" s="22"/>
      <c r="W330" s="22"/>
    </row>
    <row r="331" spans="1:23" ht="13.5" customHeight="1" x14ac:dyDescent="0.35">
      <c r="A331" s="22"/>
      <c r="B331" s="22"/>
      <c r="C331" s="22"/>
      <c r="D331" s="22"/>
      <c r="E331" s="24"/>
      <c r="F331" s="22"/>
      <c r="G331" s="22"/>
      <c r="H331" s="22"/>
      <c r="I331" s="22"/>
      <c r="J331" s="22"/>
      <c r="K331" s="22"/>
      <c r="M331" s="22"/>
      <c r="N331" s="22"/>
      <c r="O331" s="22"/>
      <c r="P331" s="22"/>
      <c r="Q331" s="24"/>
      <c r="R331" s="22"/>
      <c r="S331" s="22"/>
      <c r="T331" s="22"/>
      <c r="U331" s="22"/>
      <c r="V331" s="22"/>
      <c r="W331" s="22"/>
    </row>
    <row r="332" spans="1:23" ht="13.5" customHeight="1" x14ac:dyDescent="0.35">
      <c r="A332" s="22"/>
      <c r="B332" s="22"/>
      <c r="C332" s="22"/>
      <c r="D332" s="22"/>
      <c r="E332" s="24"/>
      <c r="F332" s="22"/>
      <c r="G332" s="22"/>
      <c r="H332" s="22"/>
      <c r="I332" s="22"/>
      <c r="J332" s="22"/>
      <c r="K332" s="22"/>
      <c r="M332" s="22"/>
      <c r="N332" s="22"/>
      <c r="O332" s="22"/>
      <c r="P332" s="22"/>
      <c r="Q332" s="24"/>
      <c r="R332" s="22"/>
      <c r="S332" s="22"/>
      <c r="T332" s="22"/>
      <c r="U332" s="22"/>
      <c r="V332" s="22"/>
      <c r="W332" s="22"/>
    </row>
    <row r="333" spans="1:23" ht="13.5" customHeight="1" x14ac:dyDescent="0.35">
      <c r="A333" s="22"/>
      <c r="B333" s="22"/>
      <c r="C333" s="22"/>
      <c r="D333" s="22"/>
      <c r="E333" s="24"/>
      <c r="F333" s="22"/>
      <c r="G333" s="22"/>
      <c r="H333" s="22"/>
      <c r="I333" s="22"/>
      <c r="J333" s="22"/>
      <c r="K333" s="22"/>
      <c r="M333" s="22"/>
      <c r="N333" s="22"/>
      <c r="O333" s="22"/>
      <c r="P333" s="22"/>
      <c r="Q333" s="24"/>
      <c r="R333" s="22"/>
      <c r="S333" s="22"/>
      <c r="T333" s="22"/>
      <c r="U333" s="22"/>
      <c r="V333" s="22"/>
      <c r="W333" s="22"/>
    </row>
    <row r="334" spans="1:23" ht="13.5" customHeight="1" x14ac:dyDescent="0.35">
      <c r="F334" s="22"/>
      <c r="G334" s="22"/>
      <c r="H334" s="22"/>
      <c r="I334" s="22"/>
      <c r="J334" s="22"/>
      <c r="K334" s="22"/>
      <c r="R334" s="22"/>
      <c r="S334" s="22"/>
      <c r="T334" s="22"/>
      <c r="U334" s="22"/>
      <c r="V334" s="22"/>
      <c r="W334" s="22"/>
    </row>
    <row r="335" spans="1:23" ht="13.5" customHeight="1" x14ac:dyDescent="0.35">
      <c r="F335" s="22"/>
      <c r="G335" s="22"/>
      <c r="H335" s="22"/>
      <c r="I335" s="22"/>
      <c r="J335" s="22"/>
      <c r="K335" s="22"/>
      <c r="R335" s="22"/>
      <c r="S335" s="22"/>
      <c r="T335" s="22"/>
      <c r="U335" s="22"/>
      <c r="V335" s="22"/>
      <c r="W335" s="22"/>
    </row>
    <row r="336" spans="1:23" ht="13.5" customHeight="1" x14ac:dyDescent="0.35">
      <c r="F336" s="22"/>
      <c r="G336" s="22"/>
      <c r="H336" s="22"/>
      <c r="I336" s="22"/>
      <c r="J336" s="22"/>
      <c r="K336" s="22"/>
      <c r="R336" s="22"/>
      <c r="S336" s="22"/>
      <c r="T336" s="22"/>
      <c r="U336" s="22"/>
      <c r="V336" s="22"/>
      <c r="W336" s="22"/>
    </row>
    <row r="337" spans="1:23" ht="13.5" customHeight="1" x14ac:dyDescent="0.35">
      <c r="F337" s="22"/>
      <c r="G337" s="22"/>
      <c r="H337" s="22"/>
      <c r="I337" s="22"/>
      <c r="J337" s="22"/>
      <c r="K337" s="22"/>
      <c r="R337" s="22"/>
      <c r="S337" s="22"/>
      <c r="T337" s="22"/>
      <c r="U337" s="22"/>
      <c r="V337" s="22"/>
      <c r="W337" s="22"/>
    </row>
    <row r="338" spans="1:23" ht="13.5" customHeight="1" x14ac:dyDescent="0.35"/>
    <row r="339" spans="1:23" ht="13.5" customHeight="1" x14ac:dyDescent="0.35">
      <c r="A339" s="6" t="str">
        <f>sections!D23</f>
        <v>TGA Bubs Gray &amp; Allan Pottinger</v>
      </c>
      <c r="M339" s="6" t="str">
        <f>sections!D24</f>
        <v>LEV Cherie Blanche &amp; Carlene Tunbridge</v>
      </c>
    </row>
    <row r="340" spans="1:23" ht="13.5" customHeight="1" x14ac:dyDescent="0.35">
      <c r="A340" s="6" t="s">
        <v>160</v>
      </c>
      <c r="F340" s="6" t="s">
        <v>161</v>
      </c>
      <c r="I340" s="6" t="s">
        <v>225</v>
      </c>
      <c r="M340" s="6" t="s">
        <v>160</v>
      </c>
      <c r="R340" s="6" t="s">
        <v>161</v>
      </c>
      <c r="U340" s="6" t="s">
        <v>226</v>
      </c>
    </row>
    <row r="341" spans="1:23" ht="13.5" customHeight="1" x14ac:dyDescent="0.35">
      <c r="A341" s="6" t="s">
        <v>168</v>
      </c>
      <c r="B341" s="6" t="s">
        <v>174</v>
      </c>
      <c r="C341" s="6" t="s">
        <v>167</v>
      </c>
      <c r="D341" s="6" t="s">
        <v>164</v>
      </c>
      <c r="E341" s="6" t="s">
        <v>166</v>
      </c>
      <c r="F341" s="22" t="s">
        <v>169</v>
      </c>
      <c r="G341" s="22" t="s">
        <v>170</v>
      </c>
      <c r="H341" s="22" t="s">
        <v>171</v>
      </c>
      <c r="I341" s="23">
        <v>0.25</v>
      </c>
      <c r="J341" s="22" t="s">
        <v>172</v>
      </c>
      <c r="K341" s="22" t="s">
        <v>173</v>
      </c>
      <c r="M341" s="6" t="s">
        <v>174</v>
      </c>
      <c r="N341" s="6" t="s">
        <v>166</v>
      </c>
      <c r="O341" s="6" t="s">
        <v>168</v>
      </c>
      <c r="P341" s="6" t="s">
        <v>165</v>
      </c>
      <c r="Q341" s="6" t="s">
        <v>167</v>
      </c>
      <c r="R341" s="22" t="s">
        <v>169</v>
      </c>
      <c r="S341" s="22" t="s">
        <v>170</v>
      </c>
      <c r="T341" s="22" t="s">
        <v>171</v>
      </c>
      <c r="U341" s="23">
        <v>0.25</v>
      </c>
      <c r="V341" s="22" t="s">
        <v>172</v>
      </c>
      <c r="W341" s="22" t="s">
        <v>173</v>
      </c>
    </row>
    <row r="342" spans="1:23" ht="13.5" customHeight="1" x14ac:dyDescent="0.35">
      <c r="A342" s="22"/>
      <c r="B342" s="22"/>
      <c r="C342" s="22"/>
      <c r="D342" s="22"/>
      <c r="E342" s="24"/>
      <c r="F342" s="22"/>
      <c r="G342" s="22"/>
      <c r="H342" s="22"/>
      <c r="I342" s="22"/>
      <c r="J342" s="22"/>
      <c r="K342" s="22"/>
      <c r="M342" s="22"/>
      <c r="N342" s="22"/>
      <c r="O342" s="22"/>
      <c r="P342" s="22"/>
      <c r="Q342" s="24"/>
      <c r="R342" s="22"/>
      <c r="S342" s="22"/>
      <c r="T342" s="22"/>
      <c r="U342" s="22"/>
      <c r="V342" s="22"/>
      <c r="W342" s="22"/>
    </row>
    <row r="343" spans="1:23" ht="13.5" customHeight="1" x14ac:dyDescent="0.35">
      <c r="A343" s="22"/>
      <c r="B343" s="22"/>
      <c r="C343" s="22"/>
      <c r="D343" s="22"/>
      <c r="E343" s="24"/>
      <c r="F343" s="22"/>
      <c r="G343" s="22"/>
      <c r="H343" s="22"/>
      <c r="I343" s="22"/>
      <c r="J343" s="22"/>
      <c r="K343" s="22"/>
      <c r="M343" s="22"/>
      <c r="N343" s="22"/>
      <c r="O343" s="22"/>
      <c r="P343" s="22"/>
      <c r="Q343" s="24"/>
      <c r="R343" s="22"/>
      <c r="S343" s="22"/>
      <c r="T343" s="22"/>
      <c r="U343" s="22"/>
      <c r="V343" s="22"/>
      <c r="W343" s="22"/>
    </row>
    <row r="344" spans="1:23" ht="13.5" customHeight="1" x14ac:dyDescent="0.35">
      <c r="A344" s="22"/>
      <c r="B344" s="22"/>
      <c r="C344" s="22"/>
      <c r="D344" s="22"/>
      <c r="E344" s="24"/>
      <c r="F344" s="22"/>
      <c r="G344" s="22"/>
      <c r="H344" s="22"/>
      <c r="I344" s="22"/>
      <c r="J344" s="22"/>
      <c r="K344" s="22"/>
      <c r="M344" s="22"/>
      <c r="N344" s="22"/>
      <c r="O344" s="22"/>
      <c r="P344" s="22"/>
      <c r="Q344" s="24"/>
      <c r="R344" s="22"/>
      <c r="S344" s="22"/>
      <c r="T344" s="22"/>
      <c r="U344" s="22"/>
      <c r="V344" s="22"/>
      <c r="W344" s="22"/>
    </row>
    <row r="345" spans="1:23" ht="13.5" customHeight="1" x14ac:dyDescent="0.35">
      <c r="A345" s="22"/>
      <c r="B345" s="22"/>
      <c r="C345" s="22"/>
      <c r="D345" s="22"/>
      <c r="E345" s="24"/>
      <c r="F345" s="22"/>
      <c r="G345" s="22"/>
      <c r="H345" s="22"/>
      <c r="I345" s="22"/>
      <c r="J345" s="22"/>
      <c r="K345" s="22"/>
      <c r="M345" s="22"/>
      <c r="N345" s="22"/>
      <c r="O345" s="22"/>
      <c r="P345" s="22"/>
      <c r="Q345" s="24"/>
      <c r="R345" s="22"/>
      <c r="S345" s="22"/>
      <c r="T345" s="22"/>
      <c r="U345" s="22"/>
      <c r="V345" s="22"/>
      <c r="W345" s="22"/>
    </row>
    <row r="346" spans="1:23" ht="13.5" customHeight="1" x14ac:dyDescent="0.35">
      <c r="A346" s="22"/>
      <c r="B346" s="22"/>
      <c r="C346" s="22"/>
      <c r="D346" s="22"/>
      <c r="E346" s="24"/>
      <c r="F346" s="22"/>
      <c r="G346" s="22"/>
      <c r="H346" s="22"/>
      <c r="I346" s="22"/>
      <c r="J346" s="22"/>
      <c r="K346" s="22"/>
      <c r="M346" s="22"/>
      <c r="N346" s="22"/>
      <c r="O346" s="22"/>
      <c r="P346" s="22"/>
      <c r="Q346" s="24"/>
      <c r="R346" s="22"/>
      <c r="S346" s="22"/>
      <c r="T346" s="22"/>
      <c r="U346" s="22"/>
      <c r="V346" s="22"/>
      <c r="W346" s="22"/>
    </row>
    <row r="347" spans="1:23" ht="13.5" customHeight="1" x14ac:dyDescent="0.35">
      <c r="F347" s="22"/>
      <c r="G347" s="22"/>
      <c r="H347" s="22"/>
      <c r="I347" s="22"/>
      <c r="J347" s="22"/>
      <c r="K347" s="22"/>
      <c r="R347" s="22"/>
      <c r="S347" s="22"/>
      <c r="T347" s="22"/>
      <c r="U347" s="22"/>
      <c r="V347" s="22"/>
      <c r="W347" s="22"/>
    </row>
    <row r="348" spans="1:23" ht="13.5" customHeight="1" x14ac:dyDescent="0.35">
      <c r="F348" s="22"/>
      <c r="G348" s="22"/>
      <c r="H348" s="22"/>
      <c r="I348" s="22"/>
      <c r="J348" s="22"/>
      <c r="K348" s="22"/>
      <c r="R348" s="22"/>
      <c r="S348" s="22"/>
      <c r="T348" s="22"/>
      <c r="U348" s="22"/>
      <c r="V348" s="22"/>
      <c r="W348" s="22"/>
    </row>
    <row r="349" spans="1:23" ht="13.5" customHeight="1" x14ac:dyDescent="0.35">
      <c r="F349" s="22"/>
      <c r="G349" s="22"/>
      <c r="H349" s="22"/>
      <c r="I349" s="22"/>
      <c r="J349" s="22"/>
      <c r="K349" s="22"/>
      <c r="R349" s="22"/>
      <c r="S349" s="22"/>
      <c r="T349" s="22"/>
      <c r="U349" s="22"/>
      <c r="V349" s="22"/>
      <c r="W349" s="22"/>
    </row>
    <row r="350" spans="1:23" ht="13.5" customHeight="1" x14ac:dyDescent="0.35">
      <c r="F350" s="22"/>
      <c r="G350" s="22"/>
      <c r="H350" s="22"/>
      <c r="I350" s="22"/>
      <c r="J350" s="22"/>
      <c r="K350" s="22"/>
      <c r="R350" s="22"/>
      <c r="S350" s="22"/>
      <c r="T350" s="22"/>
      <c r="U350" s="22"/>
      <c r="V350" s="22"/>
      <c r="W350" s="22"/>
    </row>
    <row r="351" spans="1:23" ht="13.5" customHeight="1" x14ac:dyDescent="0.35"/>
    <row r="352" spans="1:23" ht="13.5" customHeight="1" x14ac:dyDescent="0.35">
      <c r="A352" s="6" t="str">
        <f>sections!D27</f>
        <v>SWW Ray Sutherland &amp; Jack Lemon</v>
      </c>
      <c r="M352" s="6" t="str">
        <f>sections!D28</f>
        <v>CAM Tracee &amp; Lee Soti</v>
      </c>
    </row>
    <row r="353" spans="1:23" ht="13.5" customHeight="1" x14ac:dyDescent="0.35">
      <c r="A353" s="6" t="s">
        <v>160</v>
      </c>
      <c r="F353" s="6" t="s">
        <v>161</v>
      </c>
      <c r="I353" s="6" t="s">
        <v>227</v>
      </c>
      <c r="M353" s="6" t="s">
        <v>160</v>
      </c>
      <c r="R353" s="6" t="s">
        <v>161</v>
      </c>
      <c r="U353" s="6" t="s">
        <v>228</v>
      </c>
    </row>
    <row r="354" spans="1:23" ht="13.5" customHeight="1" x14ac:dyDescent="0.35">
      <c r="A354" s="6" t="s">
        <v>164</v>
      </c>
      <c r="B354" s="6" t="s">
        <v>165</v>
      </c>
      <c r="C354" s="6" t="s">
        <v>166</v>
      </c>
      <c r="D354" s="6" t="s">
        <v>167</v>
      </c>
      <c r="E354" s="6" t="s">
        <v>168</v>
      </c>
      <c r="F354" s="22" t="s">
        <v>169</v>
      </c>
      <c r="G354" s="22" t="s">
        <v>170</v>
      </c>
      <c r="H354" s="22" t="s">
        <v>171</v>
      </c>
      <c r="I354" s="23">
        <v>0.25</v>
      </c>
      <c r="J354" s="22" t="s">
        <v>172</v>
      </c>
      <c r="K354" s="22" t="s">
        <v>173</v>
      </c>
      <c r="M354" s="6" t="s">
        <v>165</v>
      </c>
      <c r="N354" s="6" t="s">
        <v>167</v>
      </c>
      <c r="O354" s="6" t="s">
        <v>164</v>
      </c>
      <c r="P354" s="6" t="s">
        <v>166</v>
      </c>
      <c r="Q354" s="6" t="s">
        <v>174</v>
      </c>
      <c r="R354" s="22" t="s">
        <v>169</v>
      </c>
      <c r="S354" s="22" t="s">
        <v>170</v>
      </c>
      <c r="T354" s="22" t="s">
        <v>171</v>
      </c>
      <c r="U354" s="23">
        <v>0.25</v>
      </c>
      <c r="V354" s="22" t="s">
        <v>172</v>
      </c>
      <c r="W354" s="22" t="s">
        <v>173</v>
      </c>
    </row>
    <row r="355" spans="1:23" ht="13.5" customHeight="1" x14ac:dyDescent="0.35">
      <c r="A355" s="22"/>
      <c r="B355" s="22"/>
      <c r="C355" s="22"/>
      <c r="D355" s="22"/>
      <c r="E355" s="24"/>
      <c r="F355" s="22"/>
      <c r="G355" s="22"/>
      <c r="H355" s="22"/>
      <c r="I355" s="22"/>
      <c r="J355" s="22"/>
      <c r="K355" s="22"/>
      <c r="M355" s="22"/>
      <c r="N355" s="22"/>
      <c r="O355" s="22"/>
      <c r="P355" s="22"/>
      <c r="Q355" s="24"/>
      <c r="R355" s="22"/>
      <c r="S355" s="22"/>
      <c r="T355" s="22"/>
      <c r="U355" s="22"/>
      <c r="V355" s="22"/>
      <c r="W355" s="22"/>
    </row>
    <row r="356" spans="1:23" ht="13.5" customHeight="1" x14ac:dyDescent="0.35">
      <c r="A356" s="22"/>
      <c r="B356" s="22"/>
      <c r="C356" s="22"/>
      <c r="D356" s="22"/>
      <c r="E356" s="24"/>
      <c r="F356" s="22"/>
      <c r="G356" s="22"/>
      <c r="H356" s="22"/>
      <c r="I356" s="22"/>
      <c r="J356" s="22"/>
      <c r="K356" s="22"/>
      <c r="M356" s="22"/>
      <c r="N356" s="22"/>
      <c r="O356" s="22"/>
      <c r="P356" s="22"/>
      <c r="Q356" s="24"/>
      <c r="R356" s="22"/>
      <c r="S356" s="22"/>
      <c r="T356" s="22"/>
      <c r="U356" s="22"/>
      <c r="V356" s="22"/>
      <c r="W356" s="22"/>
    </row>
    <row r="357" spans="1:23" ht="13.5" customHeight="1" x14ac:dyDescent="0.35">
      <c r="A357" s="22"/>
      <c r="B357" s="22"/>
      <c r="C357" s="22"/>
      <c r="D357" s="22"/>
      <c r="E357" s="24"/>
      <c r="F357" s="22"/>
      <c r="G357" s="22"/>
      <c r="H357" s="22"/>
      <c r="I357" s="22"/>
      <c r="J357" s="22"/>
      <c r="K357" s="22"/>
      <c r="M357" s="22"/>
      <c r="N357" s="22"/>
      <c r="O357" s="22"/>
      <c r="P357" s="22"/>
      <c r="Q357" s="24"/>
      <c r="R357" s="22"/>
      <c r="S357" s="22"/>
      <c r="T357" s="22"/>
      <c r="U357" s="22"/>
      <c r="V357" s="22"/>
      <c r="W357" s="22"/>
    </row>
    <row r="358" spans="1:23" ht="13.5" customHeight="1" x14ac:dyDescent="0.35">
      <c r="A358" s="22"/>
      <c r="B358" s="22"/>
      <c r="C358" s="22"/>
      <c r="D358" s="22"/>
      <c r="E358" s="24"/>
      <c r="F358" s="22"/>
      <c r="G358" s="22"/>
      <c r="H358" s="22"/>
      <c r="I358" s="22"/>
      <c r="J358" s="22"/>
      <c r="K358" s="22"/>
      <c r="M358" s="22"/>
      <c r="N358" s="22"/>
      <c r="O358" s="22"/>
      <c r="P358" s="22"/>
      <c r="Q358" s="24"/>
      <c r="R358" s="22"/>
      <c r="S358" s="22"/>
      <c r="T358" s="22"/>
      <c r="U358" s="22"/>
      <c r="V358" s="22"/>
      <c r="W358" s="22"/>
    </row>
    <row r="359" spans="1:23" ht="13.5" customHeight="1" x14ac:dyDescent="0.35">
      <c r="A359" s="22"/>
      <c r="B359" s="22"/>
      <c r="C359" s="22"/>
      <c r="D359" s="22"/>
      <c r="E359" s="24"/>
      <c r="F359" s="22"/>
      <c r="G359" s="22"/>
      <c r="H359" s="22"/>
      <c r="I359" s="22"/>
      <c r="J359" s="22"/>
      <c r="K359" s="22"/>
      <c r="M359" s="22"/>
      <c r="N359" s="22"/>
      <c r="O359" s="22"/>
      <c r="P359" s="22"/>
      <c r="Q359" s="24"/>
      <c r="R359" s="22"/>
      <c r="S359" s="22"/>
      <c r="T359" s="22"/>
      <c r="U359" s="22"/>
      <c r="V359" s="22"/>
      <c r="W359" s="22"/>
    </row>
    <row r="360" spans="1:23" ht="13.5" customHeight="1" x14ac:dyDescent="0.35">
      <c r="F360" s="22"/>
      <c r="G360" s="22"/>
      <c r="H360" s="22"/>
      <c r="I360" s="22"/>
      <c r="J360" s="22"/>
      <c r="K360" s="22"/>
      <c r="R360" s="22"/>
      <c r="S360" s="22"/>
      <c r="T360" s="22"/>
      <c r="U360" s="22"/>
      <c r="V360" s="22"/>
      <c r="W360" s="22"/>
    </row>
    <row r="361" spans="1:23" ht="13.5" customHeight="1" x14ac:dyDescent="0.35">
      <c r="F361" s="22"/>
      <c r="G361" s="22"/>
      <c r="H361" s="22"/>
      <c r="I361" s="22"/>
      <c r="J361" s="22"/>
      <c r="K361" s="22"/>
      <c r="R361" s="22"/>
      <c r="S361" s="22"/>
      <c r="T361" s="22"/>
      <c r="U361" s="22"/>
      <c r="V361" s="22"/>
      <c r="W361" s="22"/>
    </row>
    <row r="362" spans="1:23" ht="13.5" customHeight="1" x14ac:dyDescent="0.35">
      <c r="F362" s="22"/>
      <c r="G362" s="22"/>
      <c r="H362" s="22"/>
      <c r="I362" s="22"/>
      <c r="J362" s="22"/>
      <c r="K362" s="22"/>
      <c r="R362" s="22"/>
      <c r="S362" s="22"/>
      <c r="T362" s="22"/>
      <c r="U362" s="22"/>
      <c r="V362" s="22"/>
      <c r="W362" s="22"/>
    </row>
    <row r="363" spans="1:23" ht="13.5" customHeight="1" x14ac:dyDescent="0.35">
      <c r="F363" s="22"/>
      <c r="G363" s="22"/>
      <c r="H363" s="22"/>
      <c r="I363" s="22"/>
      <c r="J363" s="22"/>
      <c r="K363" s="22"/>
      <c r="R363" s="22"/>
      <c r="S363" s="22"/>
      <c r="T363" s="22"/>
      <c r="U363" s="22"/>
      <c r="V363" s="22"/>
      <c r="W363" s="22"/>
    </row>
    <row r="364" spans="1:23" ht="13.5" customHeight="1" x14ac:dyDescent="0.35"/>
    <row r="365" spans="1:23" ht="13.5" customHeight="1" x14ac:dyDescent="0.35">
      <c r="A365" s="6" t="str">
        <f>sections!D29</f>
        <v>PAT Frank &amp; Karen Edwards</v>
      </c>
      <c r="M365" s="6" t="str">
        <f>sections!D30</f>
        <v>TOK Leisa Rogers &amp; Mike Nunn</v>
      </c>
    </row>
    <row r="366" spans="1:23" ht="13.5" customHeight="1" x14ac:dyDescent="0.35">
      <c r="A366" s="6" t="s">
        <v>160</v>
      </c>
      <c r="F366" s="6" t="s">
        <v>161</v>
      </c>
      <c r="I366" s="6" t="s">
        <v>229</v>
      </c>
      <c r="M366" s="6" t="s">
        <v>160</v>
      </c>
      <c r="R366" s="6" t="s">
        <v>161</v>
      </c>
      <c r="U366" s="6" t="s">
        <v>230</v>
      </c>
    </row>
    <row r="367" spans="1:23" ht="13.5" customHeight="1" x14ac:dyDescent="0.35">
      <c r="A367" s="6" t="s">
        <v>166</v>
      </c>
      <c r="B367" s="6" t="s">
        <v>168</v>
      </c>
      <c r="C367" s="6" t="s">
        <v>165</v>
      </c>
      <c r="D367" s="6" t="s">
        <v>174</v>
      </c>
      <c r="E367" s="6" t="s">
        <v>164</v>
      </c>
      <c r="F367" s="22" t="s">
        <v>169</v>
      </c>
      <c r="G367" s="22" t="s">
        <v>170</v>
      </c>
      <c r="H367" s="22" t="s">
        <v>171</v>
      </c>
      <c r="I367" s="23">
        <v>0.25</v>
      </c>
      <c r="J367" s="22" t="s">
        <v>172</v>
      </c>
      <c r="K367" s="22" t="s">
        <v>173</v>
      </c>
      <c r="M367" s="6" t="s">
        <v>167</v>
      </c>
      <c r="N367" s="6" t="s">
        <v>164</v>
      </c>
      <c r="O367" s="6" t="s">
        <v>174</v>
      </c>
      <c r="P367" s="6" t="s">
        <v>168</v>
      </c>
      <c r="Q367" s="6" t="s">
        <v>165</v>
      </c>
      <c r="R367" s="22" t="s">
        <v>169</v>
      </c>
      <c r="S367" s="22" t="s">
        <v>170</v>
      </c>
      <c r="T367" s="22" t="s">
        <v>171</v>
      </c>
      <c r="U367" s="23">
        <v>0.25</v>
      </c>
      <c r="V367" s="22" t="s">
        <v>172</v>
      </c>
      <c r="W367" s="22" t="s">
        <v>173</v>
      </c>
    </row>
    <row r="368" spans="1:23" ht="13.5" customHeight="1" x14ac:dyDescent="0.35">
      <c r="A368" s="22"/>
      <c r="B368" s="22"/>
      <c r="C368" s="22"/>
      <c r="D368" s="22"/>
      <c r="E368" s="24"/>
      <c r="F368" s="22"/>
      <c r="G368" s="22"/>
      <c r="H368" s="22"/>
      <c r="I368" s="22"/>
      <c r="J368" s="22"/>
      <c r="K368" s="22"/>
      <c r="M368" s="22"/>
      <c r="N368" s="22"/>
      <c r="O368" s="22"/>
      <c r="P368" s="22"/>
      <c r="Q368" s="24"/>
      <c r="R368" s="22"/>
      <c r="S368" s="22"/>
      <c r="T368" s="22"/>
      <c r="U368" s="22"/>
      <c r="V368" s="22"/>
      <c r="W368" s="22"/>
    </row>
    <row r="369" spans="1:23" ht="13.5" customHeight="1" x14ac:dyDescent="0.35">
      <c r="A369" s="22"/>
      <c r="B369" s="22"/>
      <c r="C369" s="22"/>
      <c r="D369" s="22"/>
      <c r="E369" s="24"/>
      <c r="F369" s="22"/>
      <c r="G369" s="22"/>
      <c r="H369" s="22"/>
      <c r="I369" s="22"/>
      <c r="J369" s="22"/>
      <c r="K369" s="22"/>
      <c r="M369" s="22"/>
      <c r="N369" s="22"/>
      <c r="O369" s="22"/>
      <c r="P369" s="22"/>
      <c r="Q369" s="24"/>
      <c r="R369" s="22"/>
      <c r="S369" s="22"/>
      <c r="T369" s="22"/>
      <c r="U369" s="22"/>
      <c r="V369" s="22"/>
      <c r="W369" s="22"/>
    </row>
    <row r="370" spans="1:23" ht="13.5" customHeight="1" x14ac:dyDescent="0.35">
      <c r="A370" s="22"/>
      <c r="B370" s="22"/>
      <c r="C370" s="22"/>
      <c r="D370" s="22"/>
      <c r="E370" s="24"/>
      <c r="F370" s="22"/>
      <c r="G370" s="22"/>
      <c r="H370" s="22"/>
      <c r="I370" s="22"/>
      <c r="J370" s="22"/>
      <c r="K370" s="22"/>
      <c r="M370" s="22"/>
      <c r="N370" s="22"/>
      <c r="O370" s="22"/>
      <c r="P370" s="22"/>
      <c r="Q370" s="24"/>
      <c r="R370" s="22"/>
      <c r="S370" s="22"/>
      <c r="T370" s="22"/>
      <c r="U370" s="22"/>
      <c r="V370" s="22"/>
      <c r="W370" s="22"/>
    </row>
    <row r="371" spans="1:23" ht="13.5" customHeight="1" x14ac:dyDescent="0.35">
      <c r="A371" s="22"/>
      <c r="B371" s="22"/>
      <c r="C371" s="22"/>
      <c r="D371" s="22"/>
      <c r="E371" s="24"/>
      <c r="F371" s="22"/>
      <c r="G371" s="22"/>
      <c r="H371" s="22"/>
      <c r="I371" s="22"/>
      <c r="J371" s="22"/>
      <c r="K371" s="22"/>
      <c r="M371" s="22"/>
      <c r="N371" s="22"/>
      <c r="O371" s="22"/>
      <c r="P371" s="22"/>
      <c r="Q371" s="24"/>
      <c r="R371" s="22"/>
      <c r="S371" s="22"/>
      <c r="T371" s="22"/>
      <c r="U371" s="22"/>
      <c r="V371" s="22"/>
      <c r="W371" s="22"/>
    </row>
    <row r="372" spans="1:23" ht="13.5" customHeight="1" x14ac:dyDescent="0.35">
      <c r="A372" s="22"/>
      <c r="B372" s="22"/>
      <c r="C372" s="22"/>
      <c r="D372" s="22"/>
      <c r="E372" s="24"/>
      <c r="F372" s="22"/>
      <c r="G372" s="22"/>
      <c r="H372" s="22"/>
      <c r="I372" s="22"/>
      <c r="J372" s="22"/>
      <c r="K372" s="22"/>
      <c r="M372" s="22"/>
      <c r="N372" s="22"/>
      <c r="O372" s="22"/>
      <c r="P372" s="22"/>
      <c r="Q372" s="24"/>
      <c r="R372" s="22"/>
      <c r="S372" s="22"/>
      <c r="T372" s="22"/>
      <c r="U372" s="22"/>
      <c r="V372" s="22"/>
      <c r="W372" s="22"/>
    </row>
    <row r="373" spans="1:23" ht="13.5" customHeight="1" x14ac:dyDescent="0.35">
      <c r="F373" s="22"/>
      <c r="G373" s="22"/>
      <c r="H373" s="22"/>
      <c r="I373" s="22"/>
      <c r="J373" s="22"/>
      <c r="K373" s="22"/>
      <c r="R373" s="22"/>
      <c r="S373" s="22"/>
      <c r="T373" s="22"/>
      <c r="U373" s="22"/>
      <c r="V373" s="22"/>
      <c r="W373" s="22"/>
    </row>
    <row r="374" spans="1:23" ht="13.5" customHeight="1" x14ac:dyDescent="0.35">
      <c r="F374" s="22"/>
      <c r="G374" s="22"/>
      <c r="H374" s="22"/>
      <c r="I374" s="22"/>
      <c r="J374" s="22"/>
      <c r="K374" s="22"/>
      <c r="R374" s="22"/>
      <c r="S374" s="22"/>
      <c r="T374" s="22"/>
      <c r="U374" s="22"/>
      <c r="V374" s="22"/>
      <c r="W374" s="22"/>
    </row>
    <row r="375" spans="1:23" ht="13.5" customHeight="1" x14ac:dyDescent="0.35">
      <c r="F375" s="22"/>
      <c r="G375" s="22"/>
      <c r="H375" s="22"/>
      <c r="I375" s="22"/>
      <c r="J375" s="22"/>
      <c r="K375" s="22"/>
      <c r="R375" s="22"/>
      <c r="S375" s="22"/>
      <c r="T375" s="22"/>
      <c r="U375" s="22"/>
      <c r="V375" s="22"/>
      <c r="W375" s="22"/>
    </row>
    <row r="376" spans="1:23" ht="13.5" customHeight="1" x14ac:dyDescent="0.35">
      <c r="F376" s="22"/>
      <c r="G376" s="22"/>
      <c r="H376" s="22"/>
      <c r="I376" s="22"/>
      <c r="J376" s="22"/>
      <c r="K376" s="22"/>
      <c r="R376" s="22"/>
      <c r="S376" s="22"/>
      <c r="T376" s="22"/>
      <c r="U376" s="22"/>
      <c r="V376" s="22"/>
      <c r="W376" s="22"/>
    </row>
    <row r="377" spans="1:23" ht="13.5" customHeight="1" x14ac:dyDescent="0.35"/>
    <row r="378" spans="1:23" ht="13.5" customHeight="1" x14ac:dyDescent="0.35">
      <c r="A378" s="6" t="str">
        <f>sections!D31</f>
        <v>OTA Sisi Ngata &amp; Lani Pakieto</v>
      </c>
      <c r="M378" s="6" t="str">
        <f>sections!D32</f>
        <v>BYE</v>
      </c>
    </row>
    <row r="379" spans="1:23" ht="13.5" customHeight="1" x14ac:dyDescent="0.35">
      <c r="A379" s="6" t="s">
        <v>160</v>
      </c>
      <c r="F379" s="6" t="s">
        <v>161</v>
      </c>
      <c r="I379" s="6" t="s">
        <v>231</v>
      </c>
      <c r="M379" s="6" t="s">
        <v>160</v>
      </c>
      <c r="R379" s="6" t="s">
        <v>161</v>
      </c>
      <c r="U379" s="6" t="s">
        <v>232</v>
      </c>
    </row>
    <row r="380" spans="1:23" ht="13.5" customHeight="1" x14ac:dyDescent="0.35">
      <c r="A380" s="6" t="s">
        <v>168</v>
      </c>
      <c r="B380" s="6" t="s">
        <v>174</v>
      </c>
      <c r="C380" s="6" t="s">
        <v>167</v>
      </c>
      <c r="D380" s="6" t="s">
        <v>164</v>
      </c>
      <c r="E380" s="6" t="s">
        <v>166</v>
      </c>
      <c r="F380" s="22" t="s">
        <v>169</v>
      </c>
      <c r="G380" s="22" t="s">
        <v>170</v>
      </c>
      <c r="H380" s="22" t="s">
        <v>171</v>
      </c>
      <c r="I380" s="23">
        <v>0.25</v>
      </c>
      <c r="J380" s="22" t="s">
        <v>172</v>
      </c>
      <c r="K380" s="22" t="s">
        <v>173</v>
      </c>
      <c r="M380" s="6" t="s">
        <v>174</v>
      </c>
      <c r="N380" s="6" t="s">
        <v>166</v>
      </c>
      <c r="O380" s="6" t="s">
        <v>168</v>
      </c>
      <c r="P380" s="6" t="s">
        <v>165</v>
      </c>
      <c r="Q380" s="6" t="s">
        <v>167</v>
      </c>
      <c r="R380" s="22" t="s">
        <v>169</v>
      </c>
      <c r="S380" s="22" t="s">
        <v>170</v>
      </c>
      <c r="T380" s="22" t="s">
        <v>171</v>
      </c>
      <c r="U380" s="23">
        <v>0.25</v>
      </c>
      <c r="V380" s="22" t="s">
        <v>172</v>
      </c>
      <c r="W380" s="22" t="s">
        <v>173</v>
      </c>
    </row>
    <row r="381" spans="1:23" ht="13.5" customHeight="1" x14ac:dyDescent="0.35">
      <c r="A381" s="22"/>
      <c r="B381" s="22"/>
      <c r="C381" s="22"/>
      <c r="D381" s="22"/>
      <c r="E381" s="24"/>
      <c r="F381" s="22"/>
      <c r="G381" s="22"/>
      <c r="H381" s="22"/>
      <c r="I381" s="22"/>
      <c r="J381" s="22"/>
      <c r="K381" s="22"/>
      <c r="M381" s="22"/>
      <c r="N381" s="22"/>
      <c r="O381" s="22"/>
      <c r="P381" s="22"/>
      <c r="Q381" s="24"/>
      <c r="R381" s="22"/>
      <c r="S381" s="22"/>
      <c r="T381" s="22"/>
      <c r="U381" s="22"/>
      <c r="V381" s="22"/>
      <c r="W381" s="22"/>
    </row>
    <row r="382" spans="1:23" ht="13.5" customHeight="1" x14ac:dyDescent="0.35">
      <c r="A382" s="22"/>
      <c r="B382" s="22"/>
      <c r="C382" s="22"/>
      <c r="D382" s="22"/>
      <c r="E382" s="24"/>
      <c r="F382" s="22"/>
      <c r="G382" s="22"/>
      <c r="H382" s="22"/>
      <c r="I382" s="22"/>
      <c r="J382" s="22"/>
      <c r="K382" s="22"/>
      <c r="M382" s="22"/>
      <c r="N382" s="22"/>
      <c r="O382" s="22"/>
      <c r="P382" s="22"/>
      <c r="Q382" s="24"/>
      <c r="R382" s="22"/>
      <c r="S382" s="22"/>
      <c r="T382" s="22"/>
      <c r="U382" s="22"/>
      <c r="V382" s="22"/>
      <c r="W382" s="22"/>
    </row>
    <row r="383" spans="1:23" ht="13.5" customHeight="1" x14ac:dyDescent="0.35">
      <c r="A383" s="22"/>
      <c r="B383" s="22"/>
      <c r="C383" s="22"/>
      <c r="D383" s="22"/>
      <c r="E383" s="24"/>
      <c r="F383" s="22"/>
      <c r="G383" s="22"/>
      <c r="H383" s="22"/>
      <c r="I383" s="22"/>
      <c r="J383" s="22"/>
      <c r="K383" s="22"/>
      <c r="M383" s="22"/>
      <c r="N383" s="22"/>
      <c r="O383" s="22"/>
      <c r="P383" s="22"/>
      <c r="Q383" s="24"/>
      <c r="R383" s="22"/>
      <c r="S383" s="22"/>
      <c r="T383" s="22"/>
      <c r="U383" s="22"/>
      <c r="V383" s="22"/>
      <c r="W383" s="22"/>
    </row>
    <row r="384" spans="1:23" ht="13.5" customHeight="1" x14ac:dyDescent="0.35">
      <c r="A384" s="22"/>
      <c r="B384" s="22"/>
      <c r="C384" s="22"/>
      <c r="D384" s="22"/>
      <c r="E384" s="24"/>
      <c r="F384" s="22"/>
      <c r="G384" s="22"/>
      <c r="H384" s="22"/>
      <c r="I384" s="22"/>
      <c r="J384" s="22"/>
      <c r="K384" s="22"/>
      <c r="M384" s="22"/>
      <c r="N384" s="22"/>
      <c r="O384" s="22"/>
      <c r="P384" s="22"/>
      <c r="Q384" s="24"/>
      <c r="R384" s="22"/>
      <c r="S384" s="22"/>
      <c r="T384" s="22"/>
      <c r="U384" s="22"/>
      <c r="V384" s="22"/>
      <c r="W384" s="22"/>
    </row>
    <row r="385" spans="1:23" ht="13.5" customHeight="1" x14ac:dyDescent="0.35">
      <c r="A385" s="22"/>
      <c r="B385" s="22"/>
      <c r="C385" s="22"/>
      <c r="D385" s="22"/>
      <c r="E385" s="24"/>
      <c r="F385" s="22"/>
      <c r="G385" s="22"/>
      <c r="H385" s="22"/>
      <c r="I385" s="22"/>
      <c r="J385" s="22"/>
      <c r="K385" s="22"/>
      <c r="M385" s="22"/>
      <c r="N385" s="22"/>
      <c r="O385" s="22"/>
      <c r="P385" s="22"/>
      <c r="Q385" s="24"/>
      <c r="R385" s="22"/>
      <c r="S385" s="22"/>
      <c r="T385" s="22"/>
      <c r="U385" s="22"/>
      <c r="V385" s="22"/>
      <c r="W385" s="22"/>
    </row>
    <row r="386" spans="1:23" ht="13.5" customHeight="1" x14ac:dyDescent="0.35">
      <c r="F386" s="22"/>
      <c r="G386" s="22"/>
      <c r="H386" s="22"/>
      <c r="I386" s="22"/>
      <c r="J386" s="22"/>
      <c r="K386" s="22"/>
      <c r="R386" s="22"/>
      <c r="S386" s="22"/>
      <c r="T386" s="22"/>
      <c r="U386" s="22"/>
      <c r="V386" s="22"/>
      <c r="W386" s="22"/>
    </row>
    <row r="387" spans="1:23" ht="13.5" customHeight="1" x14ac:dyDescent="0.35">
      <c r="F387" s="22"/>
      <c r="G387" s="22"/>
      <c r="H387" s="22"/>
      <c r="I387" s="22"/>
      <c r="J387" s="22"/>
      <c r="K387" s="22"/>
      <c r="R387" s="22"/>
      <c r="S387" s="22"/>
      <c r="T387" s="22"/>
      <c r="U387" s="22"/>
      <c r="V387" s="22"/>
      <c r="W387" s="22"/>
    </row>
    <row r="388" spans="1:23" ht="13.5" customHeight="1" x14ac:dyDescent="0.35">
      <c r="F388" s="22"/>
      <c r="G388" s="22"/>
      <c r="H388" s="22"/>
      <c r="I388" s="22"/>
      <c r="J388" s="22"/>
      <c r="K388" s="22"/>
      <c r="R388" s="22"/>
      <c r="S388" s="22"/>
      <c r="T388" s="22"/>
      <c r="U388" s="22"/>
      <c r="V388" s="22"/>
      <c r="W388" s="22"/>
    </row>
    <row r="389" spans="1:23" ht="13.5" customHeight="1" x14ac:dyDescent="0.35">
      <c r="F389" s="22"/>
      <c r="G389" s="22"/>
      <c r="H389" s="22"/>
      <c r="I389" s="22"/>
      <c r="J389" s="22"/>
      <c r="K389" s="22"/>
      <c r="R389" s="22"/>
      <c r="S389" s="22"/>
      <c r="T389" s="22"/>
      <c r="U389" s="22"/>
      <c r="V389" s="22"/>
      <c r="W389" s="22"/>
    </row>
    <row r="390" spans="1:23" ht="13.5" customHeight="1" x14ac:dyDescent="0.35"/>
    <row r="391" spans="1:23" ht="13.5" customHeight="1" x14ac:dyDescent="0.35">
      <c r="A391" s="6" t="str">
        <f>sections!D35</f>
        <v>WCC Mik Karam &amp; Justin McCarthy</v>
      </c>
      <c r="M391" s="6" t="str">
        <f>sections!D36</f>
        <v>KAW Colin Kahukiwa &amp; Richard Mackay</v>
      </c>
    </row>
    <row r="392" spans="1:23" ht="13.5" customHeight="1" x14ac:dyDescent="0.35">
      <c r="A392" s="6" t="s">
        <v>160</v>
      </c>
      <c r="F392" s="6" t="s">
        <v>161</v>
      </c>
      <c r="I392" s="6" t="s">
        <v>233</v>
      </c>
      <c r="M392" s="6" t="s">
        <v>160</v>
      </c>
      <c r="R392" s="6" t="s">
        <v>161</v>
      </c>
      <c r="U392" s="6" t="s">
        <v>234</v>
      </c>
    </row>
    <row r="393" spans="1:23" ht="13.5" customHeight="1" x14ac:dyDescent="0.35">
      <c r="A393" s="6" t="s">
        <v>164</v>
      </c>
      <c r="B393" s="6" t="s">
        <v>165</v>
      </c>
      <c r="C393" s="6" t="s">
        <v>166</v>
      </c>
      <c r="D393" s="6" t="s">
        <v>167</v>
      </c>
      <c r="E393" s="6" t="s">
        <v>168</v>
      </c>
      <c r="F393" s="22" t="s">
        <v>169</v>
      </c>
      <c r="G393" s="22" t="s">
        <v>170</v>
      </c>
      <c r="H393" s="22" t="s">
        <v>171</v>
      </c>
      <c r="I393" s="23">
        <v>0.25</v>
      </c>
      <c r="J393" s="22" t="s">
        <v>172</v>
      </c>
      <c r="K393" s="22" t="s">
        <v>173</v>
      </c>
      <c r="M393" s="6" t="s">
        <v>165</v>
      </c>
      <c r="N393" s="6" t="s">
        <v>167</v>
      </c>
      <c r="O393" s="6" t="s">
        <v>164</v>
      </c>
      <c r="P393" s="6" t="s">
        <v>166</v>
      </c>
      <c r="Q393" s="6" t="s">
        <v>174</v>
      </c>
      <c r="R393" s="22" t="s">
        <v>169</v>
      </c>
      <c r="S393" s="22" t="s">
        <v>170</v>
      </c>
      <c r="T393" s="22" t="s">
        <v>171</v>
      </c>
      <c r="U393" s="23">
        <v>0.25</v>
      </c>
      <c r="V393" s="22" t="s">
        <v>172</v>
      </c>
      <c r="W393" s="22" t="s">
        <v>173</v>
      </c>
    </row>
    <row r="394" spans="1:23" ht="13.5" customHeight="1" x14ac:dyDescent="0.35">
      <c r="A394" s="22"/>
      <c r="B394" s="22"/>
      <c r="C394" s="22"/>
      <c r="D394" s="22"/>
      <c r="E394" s="24"/>
      <c r="F394" s="22"/>
      <c r="G394" s="22"/>
      <c r="H394" s="22"/>
      <c r="I394" s="22"/>
      <c r="J394" s="22"/>
      <c r="K394" s="22"/>
      <c r="M394" s="22"/>
      <c r="N394" s="22"/>
      <c r="O394" s="22"/>
      <c r="P394" s="22"/>
      <c r="Q394" s="24"/>
      <c r="R394" s="22"/>
      <c r="S394" s="22"/>
      <c r="T394" s="22"/>
      <c r="U394" s="22"/>
      <c r="V394" s="22"/>
      <c r="W394" s="22"/>
    </row>
    <row r="395" spans="1:23" ht="13.5" customHeight="1" x14ac:dyDescent="0.35">
      <c r="A395" s="22"/>
      <c r="B395" s="22"/>
      <c r="C395" s="22"/>
      <c r="D395" s="22"/>
      <c r="E395" s="24"/>
      <c r="F395" s="22"/>
      <c r="G395" s="22"/>
      <c r="H395" s="22"/>
      <c r="I395" s="22"/>
      <c r="J395" s="22"/>
      <c r="K395" s="22"/>
      <c r="M395" s="22"/>
      <c r="N395" s="22"/>
      <c r="O395" s="22"/>
      <c r="P395" s="22"/>
      <c r="Q395" s="24"/>
      <c r="R395" s="22"/>
      <c r="S395" s="22"/>
      <c r="T395" s="22"/>
      <c r="U395" s="22"/>
      <c r="V395" s="22"/>
      <c r="W395" s="22"/>
    </row>
    <row r="396" spans="1:23" ht="13.5" customHeight="1" x14ac:dyDescent="0.35">
      <c r="A396" s="22"/>
      <c r="B396" s="22"/>
      <c r="C396" s="22"/>
      <c r="D396" s="22"/>
      <c r="E396" s="24"/>
      <c r="F396" s="22"/>
      <c r="G396" s="22"/>
      <c r="H396" s="22"/>
      <c r="I396" s="22"/>
      <c r="J396" s="22"/>
      <c r="K396" s="22"/>
      <c r="M396" s="22"/>
      <c r="N396" s="22"/>
      <c r="O396" s="22"/>
      <c r="P396" s="22"/>
      <c r="Q396" s="24"/>
      <c r="R396" s="22"/>
      <c r="S396" s="22"/>
      <c r="T396" s="22"/>
      <c r="U396" s="22"/>
      <c r="V396" s="22"/>
      <c r="W396" s="22"/>
    </row>
    <row r="397" spans="1:23" ht="13.5" customHeight="1" x14ac:dyDescent="0.35">
      <c r="A397" s="22"/>
      <c r="B397" s="22"/>
      <c r="C397" s="22"/>
      <c r="D397" s="22"/>
      <c r="E397" s="24"/>
      <c r="F397" s="22"/>
      <c r="G397" s="22"/>
      <c r="H397" s="22"/>
      <c r="I397" s="22"/>
      <c r="J397" s="22"/>
      <c r="K397" s="22"/>
      <c r="M397" s="22"/>
      <c r="N397" s="22"/>
      <c r="O397" s="22"/>
      <c r="P397" s="22"/>
      <c r="Q397" s="24"/>
      <c r="R397" s="22"/>
      <c r="S397" s="22"/>
      <c r="T397" s="22"/>
      <c r="U397" s="22"/>
      <c r="V397" s="22"/>
      <c r="W397" s="22"/>
    </row>
    <row r="398" spans="1:23" ht="13.5" customHeight="1" x14ac:dyDescent="0.35">
      <c r="A398" s="22"/>
      <c r="B398" s="22"/>
      <c r="C398" s="22"/>
      <c r="D398" s="22"/>
      <c r="E398" s="24"/>
      <c r="F398" s="22"/>
      <c r="G398" s="22"/>
      <c r="H398" s="22"/>
      <c r="I398" s="22"/>
      <c r="J398" s="22"/>
      <c r="K398" s="22"/>
      <c r="M398" s="22"/>
      <c r="N398" s="22"/>
      <c r="O398" s="22"/>
      <c r="P398" s="22"/>
      <c r="Q398" s="24"/>
      <c r="R398" s="22"/>
      <c r="S398" s="22"/>
      <c r="T398" s="22"/>
      <c r="U398" s="22"/>
      <c r="V398" s="22"/>
      <c r="W398" s="22"/>
    </row>
    <row r="399" spans="1:23" ht="13.5" customHeight="1" x14ac:dyDescent="0.35">
      <c r="F399" s="22"/>
      <c r="G399" s="22"/>
      <c r="H399" s="22"/>
      <c r="I399" s="22"/>
      <c r="J399" s="22"/>
      <c r="K399" s="22"/>
      <c r="R399" s="22"/>
      <c r="S399" s="22"/>
      <c r="T399" s="22"/>
      <c r="U399" s="22"/>
      <c r="V399" s="22"/>
      <c r="W399" s="22"/>
    </row>
    <row r="400" spans="1:23" ht="13.5" customHeight="1" x14ac:dyDescent="0.35">
      <c r="F400" s="22"/>
      <c r="G400" s="22"/>
      <c r="H400" s="22"/>
      <c r="I400" s="22"/>
      <c r="J400" s="22"/>
      <c r="K400" s="22"/>
      <c r="R400" s="22"/>
      <c r="S400" s="22"/>
      <c r="T400" s="22"/>
      <c r="U400" s="22"/>
      <c r="V400" s="22"/>
      <c r="W400" s="22"/>
    </row>
    <row r="401" spans="1:23" ht="13.5" customHeight="1" x14ac:dyDescent="0.35">
      <c r="F401" s="22"/>
      <c r="G401" s="22"/>
      <c r="H401" s="22"/>
      <c r="I401" s="22"/>
      <c r="J401" s="22"/>
      <c r="K401" s="22"/>
      <c r="R401" s="22"/>
      <c r="S401" s="22"/>
      <c r="T401" s="22"/>
      <c r="U401" s="22"/>
      <c r="V401" s="22"/>
      <c r="W401" s="22"/>
    </row>
    <row r="402" spans="1:23" ht="13.5" customHeight="1" x14ac:dyDescent="0.35">
      <c r="F402" s="22"/>
      <c r="G402" s="22"/>
      <c r="H402" s="22"/>
      <c r="I402" s="22"/>
      <c r="J402" s="22"/>
      <c r="K402" s="22"/>
      <c r="R402" s="22"/>
      <c r="S402" s="22"/>
      <c r="T402" s="22"/>
      <c r="U402" s="22"/>
      <c r="V402" s="22"/>
      <c r="W402" s="22"/>
    </row>
    <row r="403" spans="1:23" ht="13.5" customHeight="1" x14ac:dyDescent="0.35"/>
    <row r="404" spans="1:23" ht="13.5" customHeight="1" x14ac:dyDescent="0.35">
      <c r="A404" s="6" t="str">
        <f>sections!D37</f>
        <v>NPL Kelvin Dunlop &amp; Patrick Duffy</v>
      </c>
      <c r="M404" s="6" t="str">
        <f>sections!D38</f>
        <v>TAR Monica Kendrica &amp; Lil Takiwa</v>
      </c>
    </row>
    <row r="405" spans="1:23" ht="13.5" customHeight="1" x14ac:dyDescent="0.35">
      <c r="A405" s="6" t="s">
        <v>160</v>
      </c>
      <c r="F405" s="6" t="s">
        <v>161</v>
      </c>
      <c r="I405" s="6" t="s">
        <v>235</v>
      </c>
      <c r="M405" s="6" t="s">
        <v>160</v>
      </c>
      <c r="R405" s="6" t="s">
        <v>161</v>
      </c>
      <c r="U405" s="6" t="s">
        <v>236</v>
      </c>
    </row>
    <row r="406" spans="1:23" ht="13.5" customHeight="1" x14ac:dyDescent="0.35">
      <c r="A406" s="6" t="s">
        <v>166</v>
      </c>
      <c r="B406" s="6" t="s">
        <v>168</v>
      </c>
      <c r="C406" s="6" t="s">
        <v>165</v>
      </c>
      <c r="D406" s="6" t="s">
        <v>174</v>
      </c>
      <c r="E406" s="6" t="s">
        <v>164</v>
      </c>
      <c r="F406" s="22" t="s">
        <v>169</v>
      </c>
      <c r="G406" s="22" t="s">
        <v>170</v>
      </c>
      <c r="H406" s="22" t="s">
        <v>171</v>
      </c>
      <c r="I406" s="23">
        <v>0.25</v>
      </c>
      <c r="J406" s="22" t="s">
        <v>172</v>
      </c>
      <c r="K406" s="22" t="s">
        <v>173</v>
      </c>
      <c r="M406" s="6" t="s">
        <v>167</v>
      </c>
      <c r="N406" s="6" t="s">
        <v>164</v>
      </c>
      <c r="O406" s="6" t="s">
        <v>174</v>
      </c>
      <c r="P406" s="6" t="s">
        <v>168</v>
      </c>
      <c r="Q406" s="6" t="s">
        <v>165</v>
      </c>
      <c r="R406" s="22" t="s">
        <v>169</v>
      </c>
      <c r="S406" s="22" t="s">
        <v>170</v>
      </c>
      <c r="T406" s="22" t="s">
        <v>171</v>
      </c>
      <c r="U406" s="23">
        <v>0.25</v>
      </c>
      <c r="V406" s="22" t="s">
        <v>172</v>
      </c>
      <c r="W406" s="22" t="s">
        <v>173</v>
      </c>
    </row>
    <row r="407" spans="1:23" ht="13.5" customHeight="1" x14ac:dyDescent="0.35">
      <c r="A407" s="22"/>
      <c r="B407" s="22"/>
      <c r="C407" s="22"/>
      <c r="D407" s="22"/>
      <c r="E407" s="24"/>
      <c r="F407" s="22"/>
      <c r="G407" s="22"/>
      <c r="H407" s="22"/>
      <c r="I407" s="22"/>
      <c r="J407" s="22"/>
      <c r="K407" s="22"/>
      <c r="M407" s="22"/>
      <c r="N407" s="22"/>
      <c r="O407" s="22"/>
      <c r="P407" s="22"/>
      <c r="Q407" s="24"/>
      <c r="R407" s="22"/>
      <c r="S407" s="22"/>
      <c r="T407" s="22"/>
      <c r="U407" s="22"/>
      <c r="V407" s="22"/>
      <c r="W407" s="22"/>
    </row>
    <row r="408" spans="1:23" ht="13.5" customHeight="1" x14ac:dyDescent="0.35">
      <c r="A408" s="22"/>
      <c r="B408" s="22"/>
      <c r="C408" s="22"/>
      <c r="D408" s="22"/>
      <c r="E408" s="24"/>
      <c r="F408" s="22"/>
      <c r="G408" s="22"/>
      <c r="H408" s="22"/>
      <c r="I408" s="22"/>
      <c r="J408" s="22"/>
      <c r="K408" s="22"/>
      <c r="M408" s="22"/>
      <c r="N408" s="22"/>
      <c r="O408" s="22"/>
      <c r="P408" s="22"/>
      <c r="Q408" s="24"/>
      <c r="R408" s="22"/>
      <c r="S408" s="22"/>
      <c r="T408" s="22"/>
      <c r="U408" s="22"/>
      <c r="V408" s="22"/>
      <c r="W408" s="22"/>
    </row>
    <row r="409" spans="1:23" ht="13.5" customHeight="1" x14ac:dyDescent="0.35">
      <c r="A409" s="22"/>
      <c r="B409" s="22"/>
      <c r="C409" s="22"/>
      <c r="D409" s="22"/>
      <c r="E409" s="24"/>
      <c r="F409" s="22"/>
      <c r="G409" s="22"/>
      <c r="H409" s="22"/>
      <c r="I409" s="22"/>
      <c r="J409" s="22"/>
      <c r="K409" s="22"/>
      <c r="M409" s="22"/>
      <c r="N409" s="22"/>
      <c r="O409" s="22"/>
      <c r="P409" s="22"/>
      <c r="Q409" s="24"/>
      <c r="R409" s="22"/>
      <c r="S409" s="22"/>
      <c r="T409" s="22"/>
      <c r="U409" s="22"/>
      <c r="V409" s="22"/>
      <c r="W409" s="22"/>
    </row>
    <row r="410" spans="1:23" ht="13.5" customHeight="1" x14ac:dyDescent="0.35">
      <c r="A410" s="22"/>
      <c r="B410" s="22"/>
      <c r="C410" s="22"/>
      <c r="D410" s="22"/>
      <c r="E410" s="24"/>
      <c r="F410" s="22"/>
      <c r="G410" s="22"/>
      <c r="H410" s="22"/>
      <c r="I410" s="22"/>
      <c r="J410" s="22"/>
      <c r="K410" s="22"/>
      <c r="M410" s="22"/>
      <c r="N410" s="22"/>
      <c r="O410" s="22"/>
      <c r="P410" s="22"/>
      <c r="Q410" s="24"/>
      <c r="R410" s="22"/>
      <c r="S410" s="22"/>
      <c r="T410" s="22"/>
      <c r="U410" s="22"/>
      <c r="V410" s="22"/>
      <c r="W410" s="22"/>
    </row>
    <row r="411" spans="1:23" ht="13.5" customHeight="1" x14ac:dyDescent="0.35">
      <c r="A411" s="22"/>
      <c r="B411" s="22"/>
      <c r="C411" s="22"/>
      <c r="D411" s="22"/>
      <c r="E411" s="24"/>
      <c r="F411" s="22"/>
      <c r="G411" s="22"/>
      <c r="H411" s="22"/>
      <c r="I411" s="22"/>
      <c r="J411" s="22"/>
      <c r="K411" s="22"/>
      <c r="M411" s="22"/>
      <c r="N411" s="22"/>
      <c r="O411" s="22"/>
      <c r="P411" s="22"/>
      <c r="Q411" s="24"/>
      <c r="R411" s="22"/>
      <c r="S411" s="22"/>
      <c r="T411" s="22"/>
      <c r="U411" s="22"/>
      <c r="V411" s="22"/>
      <c r="W411" s="22"/>
    </row>
    <row r="412" spans="1:23" ht="13.5" customHeight="1" x14ac:dyDescent="0.35">
      <c r="F412" s="22"/>
      <c r="G412" s="22"/>
      <c r="H412" s="22"/>
      <c r="I412" s="22"/>
      <c r="J412" s="22"/>
      <c r="K412" s="22"/>
      <c r="R412" s="22"/>
      <c r="S412" s="22"/>
      <c r="T412" s="22"/>
      <c r="U412" s="22"/>
      <c r="V412" s="22"/>
      <c r="W412" s="22"/>
    </row>
    <row r="413" spans="1:23" ht="13.5" customHeight="1" x14ac:dyDescent="0.35">
      <c r="F413" s="22"/>
      <c r="G413" s="22"/>
      <c r="H413" s="22"/>
      <c r="I413" s="22"/>
      <c r="J413" s="22"/>
      <c r="K413" s="22"/>
      <c r="R413" s="22"/>
      <c r="S413" s="22"/>
      <c r="T413" s="22"/>
      <c r="U413" s="22"/>
      <c r="V413" s="22"/>
      <c r="W413" s="22"/>
    </row>
    <row r="414" spans="1:23" ht="13.5" customHeight="1" x14ac:dyDescent="0.35">
      <c r="F414" s="22"/>
      <c r="G414" s="22"/>
      <c r="H414" s="22"/>
      <c r="I414" s="22"/>
      <c r="J414" s="22"/>
      <c r="K414" s="22"/>
      <c r="R414" s="22"/>
      <c r="S414" s="22"/>
      <c r="T414" s="22"/>
      <c r="U414" s="22"/>
      <c r="V414" s="22"/>
      <c r="W414" s="22"/>
    </row>
    <row r="415" spans="1:23" ht="13.5" customHeight="1" x14ac:dyDescent="0.35">
      <c r="F415" s="22"/>
      <c r="G415" s="22"/>
      <c r="H415" s="22"/>
      <c r="I415" s="22"/>
      <c r="J415" s="22"/>
      <c r="K415" s="22"/>
      <c r="R415" s="22"/>
      <c r="S415" s="22"/>
      <c r="T415" s="22"/>
      <c r="U415" s="22"/>
      <c r="V415" s="22"/>
      <c r="W415" s="22"/>
    </row>
    <row r="416" spans="1:23" ht="13.5" customHeight="1" x14ac:dyDescent="0.35"/>
    <row r="417" spans="1:23" ht="13.5" customHeight="1" x14ac:dyDescent="0.35">
      <c r="A417" s="6" t="str">
        <f>sections!D39</f>
        <v>MAN Sue Veu &amp; Poe Faaola</v>
      </c>
      <c r="M417" s="6" t="str">
        <f>sections!D40</f>
        <v>SWA Grant Stacey &amp; Cynthia Thompson</v>
      </c>
    </row>
    <row r="418" spans="1:23" ht="13.5" customHeight="1" x14ac:dyDescent="0.35">
      <c r="A418" s="6" t="s">
        <v>160</v>
      </c>
      <c r="F418" s="6" t="s">
        <v>161</v>
      </c>
      <c r="I418" s="6" t="s">
        <v>237</v>
      </c>
      <c r="M418" s="6" t="s">
        <v>160</v>
      </c>
      <c r="R418" s="6" t="s">
        <v>161</v>
      </c>
      <c r="U418" s="6" t="s">
        <v>238</v>
      </c>
    </row>
    <row r="419" spans="1:23" ht="13.5" customHeight="1" x14ac:dyDescent="0.35">
      <c r="A419" s="6" t="s">
        <v>168</v>
      </c>
      <c r="B419" s="6" t="s">
        <v>174</v>
      </c>
      <c r="C419" s="6" t="s">
        <v>167</v>
      </c>
      <c r="D419" s="6" t="s">
        <v>164</v>
      </c>
      <c r="E419" s="6" t="s">
        <v>166</v>
      </c>
      <c r="F419" s="22" t="s">
        <v>169</v>
      </c>
      <c r="G419" s="22" t="s">
        <v>170</v>
      </c>
      <c r="H419" s="22" t="s">
        <v>171</v>
      </c>
      <c r="I419" s="23">
        <v>0.25</v>
      </c>
      <c r="J419" s="22" t="s">
        <v>172</v>
      </c>
      <c r="K419" s="22" t="s">
        <v>173</v>
      </c>
      <c r="M419" s="6" t="s">
        <v>174</v>
      </c>
      <c r="N419" s="6" t="s">
        <v>166</v>
      </c>
      <c r="O419" s="6" t="s">
        <v>168</v>
      </c>
      <c r="P419" s="6" t="s">
        <v>165</v>
      </c>
      <c r="Q419" s="6" t="s">
        <v>167</v>
      </c>
      <c r="R419" s="22" t="s">
        <v>169</v>
      </c>
      <c r="S419" s="22" t="s">
        <v>170</v>
      </c>
      <c r="T419" s="22" t="s">
        <v>171</v>
      </c>
      <c r="U419" s="23">
        <v>0.25</v>
      </c>
      <c r="V419" s="22" t="s">
        <v>172</v>
      </c>
      <c r="W419" s="22" t="s">
        <v>173</v>
      </c>
    </row>
    <row r="420" spans="1:23" ht="13.5" customHeight="1" x14ac:dyDescent="0.35">
      <c r="A420" s="22"/>
      <c r="B420" s="22"/>
      <c r="C420" s="22"/>
      <c r="D420" s="22"/>
      <c r="E420" s="24"/>
      <c r="F420" s="22"/>
      <c r="G420" s="22"/>
      <c r="H420" s="22"/>
      <c r="I420" s="22"/>
      <c r="J420" s="22"/>
      <c r="K420" s="22"/>
      <c r="M420" s="22"/>
      <c r="N420" s="22"/>
      <c r="O420" s="22"/>
      <c r="P420" s="22"/>
      <c r="Q420" s="24"/>
      <c r="R420" s="22"/>
      <c r="S420" s="22"/>
      <c r="T420" s="22"/>
      <c r="U420" s="22"/>
      <c r="V420" s="22"/>
      <c r="W420" s="22"/>
    </row>
    <row r="421" spans="1:23" ht="13.5" customHeight="1" x14ac:dyDescent="0.35">
      <c r="A421" s="22"/>
      <c r="B421" s="22"/>
      <c r="C421" s="22"/>
      <c r="D421" s="22"/>
      <c r="E421" s="24"/>
      <c r="F421" s="22"/>
      <c r="G421" s="22"/>
      <c r="H421" s="22"/>
      <c r="I421" s="22"/>
      <c r="J421" s="22"/>
      <c r="K421" s="22"/>
      <c r="M421" s="22"/>
      <c r="N421" s="22"/>
      <c r="O421" s="22"/>
      <c r="P421" s="22"/>
      <c r="Q421" s="24"/>
      <c r="R421" s="22"/>
      <c r="S421" s="22"/>
      <c r="T421" s="22"/>
      <c r="U421" s="22"/>
      <c r="V421" s="22"/>
      <c r="W421" s="22"/>
    </row>
    <row r="422" spans="1:23" ht="13.5" customHeight="1" x14ac:dyDescent="0.35">
      <c r="A422" s="22"/>
      <c r="B422" s="22"/>
      <c r="C422" s="22"/>
      <c r="D422" s="22"/>
      <c r="E422" s="24"/>
      <c r="F422" s="22"/>
      <c r="G422" s="22"/>
      <c r="H422" s="22"/>
      <c r="I422" s="22"/>
      <c r="J422" s="22"/>
      <c r="K422" s="22"/>
      <c r="M422" s="22"/>
      <c r="N422" s="22"/>
      <c r="O422" s="22"/>
      <c r="P422" s="22"/>
      <c r="Q422" s="24"/>
      <c r="R422" s="22"/>
      <c r="S422" s="22"/>
      <c r="T422" s="22"/>
      <c r="U422" s="22"/>
      <c r="V422" s="22"/>
      <c r="W422" s="22"/>
    </row>
    <row r="423" spans="1:23" ht="13.5" customHeight="1" x14ac:dyDescent="0.35">
      <c r="A423" s="22"/>
      <c r="B423" s="22"/>
      <c r="C423" s="22"/>
      <c r="D423" s="22"/>
      <c r="E423" s="24"/>
      <c r="F423" s="22"/>
      <c r="G423" s="22"/>
      <c r="H423" s="22"/>
      <c r="I423" s="22"/>
      <c r="J423" s="22"/>
      <c r="K423" s="22"/>
      <c r="M423" s="22"/>
      <c r="N423" s="22"/>
      <c r="O423" s="22"/>
      <c r="P423" s="22"/>
      <c r="Q423" s="24"/>
      <c r="R423" s="22"/>
      <c r="S423" s="22"/>
      <c r="T423" s="22"/>
      <c r="U423" s="22"/>
      <c r="V423" s="22"/>
      <c r="W423" s="22"/>
    </row>
    <row r="424" spans="1:23" ht="13.5" customHeight="1" x14ac:dyDescent="0.35">
      <c r="A424" s="22"/>
      <c r="B424" s="22"/>
      <c r="C424" s="22"/>
      <c r="D424" s="22"/>
      <c r="E424" s="24"/>
      <c r="F424" s="22"/>
      <c r="G424" s="22"/>
      <c r="H424" s="22"/>
      <c r="I424" s="22"/>
      <c r="J424" s="22"/>
      <c r="K424" s="22"/>
      <c r="M424" s="22"/>
      <c r="N424" s="22"/>
      <c r="O424" s="22"/>
      <c r="P424" s="22"/>
      <c r="Q424" s="24"/>
      <c r="R424" s="22"/>
      <c r="S424" s="22"/>
      <c r="T424" s="22"/>
      <c r="U424" s="22"/>
      <c r="V424" s="22"/>
      <c r="W424" s="22"/>
    </row>
    <row r="425" spans="1:23" ht="13.5" customHeight="1" x14ac:dyDescent="0.35">
      <c r="F425" s="22"/>
      <c r="G425" s="22"/>
      <c r="H425" s="22"/>
      <c r="I425" s="22"/>
      <c r="J425" s="22"/>
      <c r="K425" s="22"/>
      <c r="R425" s="22"/>
      <c r="S425" s="22"/>
      <c r="T425" s="22"/>
      <c r="U425" s="22"/>
      <c r="V425" s="22"/>
      <c r="W425" s="22"/>
    </row>
    <row r="426" spans="1:23" ht="13.5" customHeight="1" x14ac:dyDescent="0.35">
      <c r="F426" s="22"/>
      <c r="G426" s="22"/>
      <c r="H426" s="22"/>
      <c r="I426" s="22"/>
      <c r="J426" s="22"/>
      <c r="K426" s="22"/>
      <c r="R426" s="22"/>
      <c r="S426" s="22"/>
      <c r="T426" s="22"/>
      <c r="U426" s="22"/>
      <c r="V426" s="22"/>
      <c r="W426" s="22"/>
    </row>
    <row r="427" spans="1:23" ht="13.5" customHeight="1" x14ac:dyDescent="0.35">
      <c r="F427" s="22"/>
      <c r="G427" s="22"/>
      <c r="H427" s="22"/>
      <c r="I427" s="22"/>
      <c r="J427" s="22"/>
      <c r="K427" s="22"/>
      <c r="R427" s="22"/>
      <c r="S427" s="22"/>
      <c r="T427" s="22"/>
      <c r="U427" s="22"/>
      <c r="V427" s="22"/>
      <c r="W427" s="22"/>
    </row>
    <row r="428" spans="1:23" ht="13.5" customHeight="1" x14ac:dyDescent="0.35">
      <c r="F428" s="22"/>
      <c r="G428" s="22"/>
      <c r="H428" s="22"/>
      <c r="I428" s="22"/>
      <c r="J428" s="22"/>
      <c r="K428" s="22"/>
      <c r="R428" s="22"/>
      <c r="S428" s="22"/>
      <c r="T428" s="22"/>
      <c r="U428" s="22"/>
      <c r="V428" s="22"/>
      <c r="W428" s="22"/>
    </row>
    <row r="429" spans="1:23" ht="13.5" customHeight="1" x14ac:dyDescent="0.35"/>
    <row r="430" spans="1:23" ht="13.5" customHeight="1" x14ac:dyDescent="0.35"/>
    <row r="431" spans="1:23" ht="13.5" customHeight="1" x14ac:dyDescent="0.35"/>
    <row r="432" spans="1:23" ht="13.5" customHeight="1" x14ac:dyDescent="0.35"/>
    <row r="433" ht="13.5" customHeight="1" x14ac:dyDescent="0.35"/>
    <row r="434" ht="13.5" customHeight="1" x14ac:dyDescent="0.35"/>
    <row r="435" ht="13.5" customHeight="1" x14ac:dyDescent="0.35"/>
    <row r="436" ht="13.5" customHeight="1" x14ac:dyDescent="0.35"/>
    <row r="437" ht="13.5" customHeight="1" x14ac:dyDescent="0.35"/>
    <row r="438" ht="13.5" customHeight="1" x14ac:dyDescent="0.35"/>
    <row r="439" ht="13.5" customHeight="1" x14ac:dyDescent="0.35"/>
    <row r="440" ht="13.5" customHeight="1" x14ac:dyDescent="0.35"/>
    <row r="441" ht="13.5" customHeight="1" x14ac:dyDescent="0.35"/>
    <row r="442" ht="13.5" customHeight="1" x14ac:dyDescent="0.35"/>
    <row r="443" ht="13.5" customHeight="1" x14ac:dyDescent="0.35"/>
    <row r="444" ht="13.5" customHeight="1" x14ac:dyDescent="0.35"/>
    <row r="445" ht="13.5" customHeight="1" x14ac:dyDescent="0.35"/>
    <row r="446" ht="13.5" customHeight="1" x14ac:dyDescent="0.35"/>
    <row r="447" ht="13.5" customHeight="1" x14ac:dyDescent="0.35"/>
    <row r="448" ht="13.5" customHeight="1" x14ac:dyDescent="0.35"/>
    <row r="449" ht="13.5" customHeight="1" x14ac:dyDescent="0.35"/>
    <row r="450" ht="13.5" customHeight="1" x14ac:dyDescent="0.35"/>
    <row r="451" ht="13.5" customHeight="1" x14ac:dyDescent="0.35"/>
    <row r="452" ht="13.5" customHeight="1" x14ac:dyDescent="0.35"/>
    <row r="453" ht="13.5" customHeight="1" x14ac:dyDescent="0.35"/>
    <row r="454" ht="13.5" customHeight="1" x14ac:dyDescent="0.35"/>
    <row r="455" ht="13.5" customHeight="1" x14ac:dyDescent="0.35"/>
    <row r="456" ht="13.5" customHeight="1" x14ac:dyDescent="0.35"/>
    <row r="457" ht="13.5" customHeight="1" x14ac:dyDescent="0.35"/>
    <row r="458" ht="13.5" customHeight="1" x14ac:dyDescent="0.35"/>
    <row r="459" ht="13.5" customHeight="1" x14ac:dyDescent="0.35"/>
    <row r="460" ht="13.5" customHeight="1" x14ac:dyDescent="0.35"/>
    <row r="461" ht="13.5" customHeight="1" x14ac:dyDescent="0.35"/>
    <row r="462" ht="13.5" customHeight="1" x14ac:dyDescent="0.35"/>
    <row r="463" ht="13.5" customHeight="1" x14ac:dyDescent="0.35"/>
    <row r="464" ht="13.5" customHeight="1" x14ac:dyDescent="0.35"/>
    <row r="465" ht="13.5" customHeight="1" x14ac:dyDescent="0.35"/>
    <row r="466" ht="13.5" customHeight="1" x14ac:dyDescent="0.35"/>
    <row r="467" ht="13.5" customHeight="1" x14ac:dyDescent="0.35"/>
    <row r="468" ht="13.5" customHeight="1" x14ac:dyDescent="0.35"/>
    <row r="469" ht="13.5" customHeight="1" x14ac:dyDescent="0.35"/>
    <row r="470" ht="13.5" customHeight="1" x14ac:dyDescent="0.35"/>
    <row r="471" ht="13.5" customHeight="1" x14ac:dyDescent="0.35"/>
    <row r="472" ht="13.5" customHeight="1" x14ac:dyDescent="0.35"/>
    <row r="473" ht="13.5" customHeight="1" x14ac:dyDescent="0.35"/>
    <row r="474" ht="13.5" customHeight="1" x14ac:dyDescent="0.35"/>
    <row r="475" ht="13.5" customHeight="1" x14ac:dyDescent="0.35"/>
    <row r="476" ht="13.5" customHeight="1" x14ac:dyDescent="0.35"/>
    <row r="477" ht="13.5" customHeight="1" x14ac:dyDescent="0.35"/>
    <row r="478" ht="13.5" customHeight="1" x14ac:dyDescent="0.35"/>
    <row r="479" ht="13.5" customHeight="1" x14ac:dyDescent="0.35"/>
    <row r="480" ht="13.5" customHeight="1" x14ac:dyDescent="0.35"/>
    <row r="481" ht="13.5" customHeight="1" x14ac:dyDescent="0.35"/>
    <row r="482" ht="13.5" customHeight="1" x14ac:dyDescent="0.35"/>
    <row r="483" ht="13.5" customHeight="1" x14ac:dyDescent="0.35"/>
    <row r="484" ht="13.5" customHeight="1" x14ac:dyDescent="0.35"/>
    <row r="485" ht="13.5" customHeight="1" x14ac:dyDescent="0.35"/>
    <row r="486" ht="13.5" customHeight="1" x14ac:dyDescent="0.35"/>
    <row r="487" ht="13.5" customHeight="1" x14ac:dyDescent="0.35"/>
    <row r="488" ht="13.5" customHeight="1" x14ac:dyDescent="0.35"/>
    <row r="489" ht="13.5" customHeight="1" x14ac:dyDescent="0.35"/>
    <row r="490" ht="13.5" customHeight="1" x14ac:dyDescent="0.35"/>
    <row r="491" ht="13.5" customHeight="1" x14ac:dyDescent="0.35"/>
    <row r="492" ht="13.5" customHeight="1" x14ac:dyDescent="0.35"/>
    <row r="493" ht="13.5" customHeight="1" x14ac:dyDescent="0.35"/>
    <row r="494" ht="13.5" customHeight="1" x14ac:dyDescent="0.35"/>
    <row r="495" ht="13.5" customHeight="1" x14ac:dyDescent="0.35"/>
    <row r="496" ht="13.5" customHeight="1" x14ac:dyDescent="0.35"/>
    <row r="497" ht="13.5" customHeight="1" x14ac:dyDescent="0.35"/>
    <row r="498" ht="13.5" customHeight="1" x14ac:dyDescent="0.35"/>
    <row r="499" ht="13.5" customHeight="1" x14ac:dyDescent="0.35"/>
    <row r="500" ht="13.5" customHeight="1" x14ac:dyDescent="0.35"/>
    <row r="501" ht="13.5" customHeight="1" x14ac:dyDescent="0.35"/>
    <row r="502" ht="13.5" customHeight="1" x14ac:dyDescent="0.35"/>
    <row r="503" ht="13.5" customHeight="1" x14ac:dyDescent="0.35"/>
    <row r="504" ht="13.5" customHeight="1" x14ac:dyDescent="0.35"/>
    <row r="505" ht="13.5" customHeight="1" x14ac:dyDescent="0.35"/>
    <row r="506" ht="13.5" customHeight="1" x14ac:dyDescent="0.35"/>
    <row r="507" ht="13.5" customHeight="1" x14ac:dyDescent="0.35"/>
    <row r="508" ht="13.5" customHeight="1" x14ac:dyDescent="0.35"/>
    <row r="509" ht="13.5" customHeight="1" x14ac:dyDescent="0.35"/>
    <row r="510" ht="13.5" customHeight="1" x14ac:dyDescent="0.35"/>
    <row r="511" ht="13.5" customHeight="1" x14ac:dyDescent="0.35"/>
    <row r="512" ht="13.5" customHeight="1" x14ac:dyDescent="0.35"/>
    <row r="513" ht="13.5" customHeight="1" x14ac:dyDescent="0.35"/>
    <row r="514" ht="13.5" customHeight="1" x14ac:dyDescent="0.35"/>
    <row r="515" ht="13.5" customHeight="1" x14ac:dyDescent="0.35"/>
    <row r="516" ht="13.5" customHeight="1" x14ac:dyDescent="0.35"/>
    <row r="517" ht="13.5" customHeight="1" x14ac:dyDescent="0.35"/>
    <row r="518" ht="13.5" customHeight="1" x14ac:dyDescent="0.35"/>
    <row r="519" ht="13.5" customHeight="1" x14ac:dyDescent="0.35"/>
    <row r="520" ht="13.5" customHeight="1" x14ac:dyDescent="0.35"/>
    <row r="521" ht="13.5" customHeight="1" x14ac:dyDescent="0.35"/>
    <row r="522" ht="13.5" customHeight="1" x14ac:dyDescent="0.35"/>
    <row r="523" ht="13.5" customHeight="1" x14ac:dyDescent="0.35"/>
    <row r="524" ht="13.5" customHeight="1" x14ac:dyDescent="0.35"/>
    <row r="525" ht="13.5" customHeight="1" x14ac:dyDescent="0.35"/>
    <row r="526" ht="13.5" customHeight="1" x14ac:dyDescent="0.35"/>
    <row r="527" ht="13.5" customHeight="1" x14ac:dyDescent="0.35"/>
    <row r="528" ht="13.5" customHeight="1" x14ac:dyDescent="0.35"/>
    <row r="529" ht="13.5" customHeight="1" x14ac:dyDescent="0.35"/>
    <row r="530" ht="13.5" customHeight="1" x14ac:dyDescent="0.35"/>
    <row r="531" ht="13.5" customHeight="1" x14ac:dyDescent="0.35"/>
    <row r="532" ht="13.5" customHeight="1" x14ac:dyDescent="0.35"/>
    <row r="533" ht="13.5" customHeight="1" x14ac:dyDescent="0.35"/>
    <row r="534" ht="13.5" customHeight="1" x14ac:dyDescent="0.35"/>
    <row r="535" ht="13.5" customHeight="1" x14ac:dyDescent="0.35"/>
    <row r="536" ht="13.5" customHeight="1" x14ac:dyDescent="0.35"/>
    <row r="537" ht="13.5" customHeight="1" x14ac:dyDescent="0.35"/>
    <row r="538" ht="13.5" customHeight="1" x14ac:dyDescent="0.35"/>
    <row r="539" ht="13.5" customHeight="1" x14ac:dyDescent="0.35"/>
    <row r="540" ht="13.5" customHeight="1" x14ac:dyDescent="0.35"/>
    <row r="541" ht="13.5" customHeight="1" x14ac:dyDescent="0.35"/>
    <row r="542" ht="13.5" customHeight="1" x14ac:dyDescent="0.35"/>
    <row r="543" ht="13.5" customHeight="1" x14ac:dyDescent="0.35"/>
    <row r="544" ht="13.5" customHeight="1" x14ac:dyDescent="0.35"/>
    <row r="545" ht="13.5" customHeight="1" x14ac:dyDescent="0.35"/>
    <row r="546" ht="13.5" customHeight="1" x14ac:dyDescent="0.35"/>
    <row r="547" ht="13.5" customHeight="1" x14ac:dyDescent="0.35"/>
    <row r="548" ht="13.5" customHeight="1" x14ac:dyDescent="0.35"/>
    <row r="549" ht="13.5" customHeight="1" x14ac:dyDescent="0.35"/>
    <row r="550" ht="13.5" customHeight="1" x14ac:dyDescent="0.35"/>
    <row r="551" ht="13.5" customHeight="1" x14ac:dyDescent="0.35"/>
    <row r="552" ht="13.5" customHeight="1" x14ac:dyDescent="0.35"/>
    <row r="553" ht="13.5" customHeight="1" x14ac:dyDescent="0.35"/>
    <row r="554" ht="13.5" customHeight="1" x14ac:dyDescent="0.35"/>
    <row r="555" ht="13.5" customHeight="1" x14ac:dyDescent="0.35"/>
    <row r="556" ht="13.5" customHeight="1" x14ac:dyDescent="0.35"/>
    <row r="557" ht="13.5" customHeight="1" x14ac:dyDescent="0.35"/>
    <row r="558" ht="13.5" customHeight="1" x14ac:dyDescent="0.35"/>
    <row r="559" ht="13.5" customHeight="1" x14ac:dyDescent="0.35"/>
    <row r="560" ht="13.5" customHeight="1" x14ac:dyDescent="0.35"/>
    <row r="561" ht="13.5" customHeight="1" x14ac:dyDescent="0.35"/>
    <row r="562" ht="13.5" customHeight="1" x14ac:dyDescent="0.35"/>
    <row r="563" ht="13.5" customHeight="1" x14ac:dyDescent="0.35"/>
    <row r="564" ht="13.5" customHeight="1" x14ac:dyDescent="0.35"/>
    <row r="565" ht="13.5" customHeight="1" x14ac:dyDescent="0.35"/>
    <row r="566" ht="13.5" customHeight="1" x14ac:dyDescent="0.35"/>
    <row r="567" ht="13.5" customHeight="1" x14ac:dyDescent="0.35"/>
    <row r="568" ht="13.5" customHeight="1" x14ac:dyDescent="0.35"/>
    <row r="569" ht="13.5" customHeight="1" x14ac:dyDescent="0.35"/>
    <row r="570" ht="13.5" customHeight="1" x14ac:dyDescent="0.35"/>
    <row r="571" ht="13.5" customHeight="1" x14ac:dyDescent="0.35"/>
    <row r="572" ht="13.5" customHeight="1" x14ac:dyDescent="0.35"/>
    <row r="573" ht="13.5" customHeight="1" x14ac:dyDescent="0.35"/>
    <row r="574" ht="13.5" customHeight="1" x14ac:dyDescent="0.35"/>
    <row r="575" ht="13.5" customHeight="1" x14ac:dyDescent="0.35"/>
    <row r="576" ht="13.5" customHeight="1" x14ac:dyDescent="0.35"/>
    <row r="577" ht="13.5" customHeight="1" x14ac:dyDescent="0.35"/>
    <row r="578" ht="13.5" customHeight="1" x14ac:dyDescent="0.35"/>
    <row r="579" ht="13.5" customHeight="1" x14ac:dyDescent="0.35"/>
    <row r="580" ht="13.5" customHeight="1" x14ac:dyDescent="0.35"/>
    <row r="581" ht="13.5" customHeight="1" x14ac:dyDescent="0.35"/>
    <row r="582" ht="13.5" customHeight="1" x14ac:dyDescent="0.35"/>
    <row r="583" ht="13.5" customHeight="1" x14ac:dyDescent="0.35"/>
    <row r="584" ht="13.5" customHeight="1" x14ac:dyDescent="0.35"/>
    <row r="585" ht="13.5" customHeight="1" x14ac:dyDescent="0.35"/>
    <row r="586" ht="13.5" customHeight="1" x14ac:dyDescent="0.35"/>
    <row r="587" ht="13.5" customHeight="1" x14ac:dyDescent="0.35"/>
    <row r="588" ht="13.5" customHeight="1" x14ac:dyDescent="0.35"/>
    <row r="589" ht="13.5" customHeight="1" x14ac:dyDescent="0.35"/>
    <row r="590" ht="13.5" customHeight="1" x14ac:dyDescent="0.35"/>
    <row r="591" ht="13.5" customHeight="1" x14ac:dyDescent="0.35"/>
    <row r="592" ht="13.5" customHeight="1" x14ac:dyDescent="0.35"/>
    <row r="593" ht="13.5" customHeight="1" x14ac:dyDescent="0.35"/>
    <row r="594" ht="13.5" customHeight="1" x14ac:dyDescent="0.35"/>
    <row r="595" ht="13.5" customHeight="1" x14ac:dyDescent="0.35"/>
    <row r="596" ht="13.5" customHeight="1" x14ac:dyDescent="0.35"/>
    <row r="597" ht="13.5" customHeight="1" x14ac:dyDescent="0.35"/>
    <row r="598" ht="13.5" customHeight="1" x14ac:dyDescent="0.35"/>
    <row r="599" ht="13.5" customHeight="1" x14ac:dyDescent="0.35"/>
    <row r="600" ht="13.5" customHeight="1" x14ac:dyDescent="0.35"/>
    <row r="601" ht="13.5" customHeight="1" x14ac:dyDescent="0.35"/>
    <row r="602" ht="13.5" customHeight="1" x14ac:dyDescent="0.35"/>
    <row r="603" ht="13.5" customHeight="1" x14ac:dyDescent="0.35"/>
    <row r="604" ht="13.5" customHeight="1" x14ac:dyDescent="0.35"/>
    <row r="605" ht="13.5" customHeight="1" x14ac:dyDescent="0.35"/>
    <row r="606" ht="13.5" customHeight="1" x14ac:dyDescent="0.35"/>
    <row r="607" ht="13.5" customHeight="1" x14ac:dyDescent="0.35"/>
    <row r="608" ht="13.5" customHeight="1" x14ac:dyDescent="0.35"/>
    <row r="609" ht="13.5" customHeight="1" x14ac:dyDescent="0.35"/>
    <row r="610" ht="13.5" customHeight="1" x14ac:dyDescent="0.35"/>
    <row r="611" ht="13.5" customHeight="1" x14ac:dyDescent="0.35"/>
    <row r="612" ht="13.5" customHeight="1" x14ac:dyDescent="0.35"/>
    <row r="613" ht="13.5" customHeight="1" x14ac:dyDescent="0.35"/>
    <row r="614" ht="13.5" customHeight="1" x14ac:dyDescent="0.35"/>
    <row r="615" ht="13.5" customHeight="1" x14ac:dyDescent="0.35"/>
    <row r="616" ht="13.5" customHeight="1" x14ac:dyDescent="0.35"/>
    <row r="617" ht="13.5" customHeight="1" x14ac:dyDescent="0.35"/>
    <row r="618" ht="13.5" customHeight="1" x14ac:dyDescent="0.35"/>
    <row r="619" ht="13.5" customHeight="1" x14ac:dyDescent="0.35"/>
    <row r="620" ht="13.5" customHeight="1" x14ac:dyDescent="0.35"/>
    <row r="621" ht="13.5" customHeight="1" x14ac:dyDescent="0.35"/>
    <row r="622" ht="13.5" customHeight="1" x14ac:dyDescent="0.35"/>
    <row r="623" ht="13.5" customHeight="1" x14ac:dyDescent="0.35"/>
    <row r="624" ht="13.5" customHeight="1" x14ac:dyDescent="0.35"/>
    <row r="625" ht="13.5" customHeight="1" x14ac:dyDescent="0.35"/>
    <row r="626" ht="13.5" customHeight="1" x14ac:dyDescent="0.35"/>
    <row r="627" ht="13.5" customHeight="1" x14ac:dyDescent="0.35"/>
    <row r="628" ht="13.5" customHeight="1" x14ac:dyDescent="0.35"/>
    <row r="629" ht="13.5" customHeight="1" x14ac:dyDescent="0.35"/>
    <row r="630" ht="13.5" customHeight="1" x14ac:dyDescent="0.35"/>
    <row r="631" ht="13.5" customHeight="1" x14ac:dyDescent="0.35"/>
    <row r="632" ht="13.5" customHeight="1" x14ac:dyDescent="0.35"/>
    <row r="633" ht="13.5" customHeight="1" x14ac:dyDescent="0.35"/>
    <row r="634" ht="13.5" customHeight="1" x14ac:dyDescent="0.35"/>
    <row r="635" ht="13.5" customHeight="1" x14ac:dyDescent="0.35"/>
    <row r="636" ht="13.5" customHeight="1" x14ac:dyDescent="0.35"/>
    <row r="637" ht="13.5" customHeight="1" x14ac:dyDescent="0.35"/>
    <row r="638" ht="13.5" customHeight="1" x14ac:dyDescent="0.35"/>
    <row r="639" ht="13.5" customHeight="1" x14ac:dyDescent="0.35"/>
    <row r="640" ht="13.5" customHeight="1" x14ac:dyDescent="0.35"/>
    <row r="641" ht="13.5" customHeight="1" x14ac:dyDescent="0.35"/>
    <row r="642" ht="13.5" customHeight="1" x14ac:dyDescent="0.35"/>
    <row r="643" ht="13.5" customHeight="1" x14ac:dyDescent="0.35"/>
    <row r="644" ht="13.5" customHeight="1" x14ac:dyDescent="0.35"/>
    <row r="645" ht="13.5" customHeight="1" x14ac:dyDescent="0.35"/>
    <row r="646" ht="13.5" customHeight="1" x14ac:dyDescent="0.35"/>
    <row r="647" ht="13.5" customHeight="1" x14ac:dyDescent="0.35"/>
    <row r="648" ht="13.5" customHeight="1" x14ac:dyDescent="0.35"/>
    <row r="649" ht="13.5" customHeight="1" x14ac:dyDescent="0.35"/>
    <row r="650" ht="13.5" customHeight="1" x14ac:dyDescent="0.35"/>
    <row r="651" ht="13.5" customHeight="1" x14ac:dyDescent="0.35"/>
    <row r="652" ht="13.5" customHeight="1" x14ac:dyDescent="0.35"/>
    <row r="653" ht="13.5" customHeight="1" x14ac:dyDescent="0.35"/>
    <row r="654" ht="13.5" customHeight="1" x14ac:dyDescent="0.35"/>
    <row r="655" ht="13.5" customHeight="1" x14ac:dyDescent="0.35"/>
    <row r="656" ht="13.5" customHeight="1" x14ac:dyDescent="0.35"/>
    <row r="657" ht="13.5" customHeight="1" x14ac:dyDescent="0.35"/>
    <row r="658" ht="13.5" customHeight="1" x14ac:dyDescent="0.35"/>
    <row r="659" ht="13.5" customHeight="1" x14ac:dyDescent="0.35"/>
    <row r="660" ht="13.5" customHeight="1" x14ac:dyDescent="0.35"/>
    <row r="661" ht="13.5" customHeight="1" x14ac:dyDescent="0.35"/>
    <row r="662" ht="13.5" customHeight="1" x14ac:dyDescent="0.35"/>
    <row r="663" ht="13.5" customHeight="1" x14ac:dyDescent="0.35"/>
    <row r="664" ht="13.5" customHeight="1" x14ac:dyDescent="0.35"/>
    <row r="665" ht="13.5" customHeight="1" x14ac:dyDescent="0.35"/>
    <row r="666" ht="13.5" customHeight="1" x14ac:dyDescent="0.35"/>
    <row r="667" ht="13.5" customHeight="1" x14ac:dyDescent="0.35"/>
    <row r="668" ht="13.5" customHeight="1" x14ac:dyDescent="0.35"/>
    <row r="669" ht="13.5" customHeight="1" x14ac:dyDescent="0.35"/>
    <row r="670" ht="13.5" customHeight="1" x14ac:dyDescent="0.35"/>
    <row r="671" ht="13.5" customHeight="1" x14ac:dyDescent="0.35"/>
    <row r="672" ht="13.5" customHeight="1" x14ac:dyDescent="0.35"/>
    <row r="673" ht="13.5" customHeight="1" x14ac:dyDescent="0.35"/>
    <row r="674" ht="13.5" customHeight="1" x14ac:dyDescent="0.35"/>
    <row r="675" ht="13.5" customHeight="1" x14ac:dyDescent="0.35"/>
    <row r="676" ht="13.5" customHeight="1" x14ac:dyDescent="0.35"/>
    <row r="677" ht="13.5" customHeight="1" x14ac:dyDescent="0.35"/>
    <row r="678" ht="13.5" customHeight="1" x14ac:dyDescent="0.35"/>
    <row r="679" ht="13.5" customHeight="1" x14ac:dyDescent="0.35"/>
    <row r="680" ht="13.5" customHeight="1" x14ac:dyDescent="0.35"/>
    <row r="681" ht="13.5" customHeight="1" x14ac:dyDescent="0.35"/>
    <row r="682" ht="13.5" customHeight="1" x14ac:dyDescent="0.35"/>
    <row r="683" ht="13.5" customHeight="1" x14ac:dyDescent="0.35"/>
    <row r="684" ht="13.5" customHeight="1" x14ac:dyDescent="0.35"/>
    <row r="685" ht="13.5" customHeight="1" x14ac:dyDescent="0.35"/>
    <row r="686" ht="13.5" customHeight="1" x14ac:dyDescent="0.35"/>
    <row r="687" ht="13.5" customHeight="1" x14ac:dyDescent="0.35"/>
    <row r="688" ht="13.5" customHeight="1" x14ac:dyDescent="0.35"/>
    <row r="689" ht="13.5" customHeight="1" x14ac:dyDescent="0.35"/>
    <row r="690" ht="13.5" customHeight="1" x14ac:dyDescent="0.35"/>
    <row r="691" ht="13.5" customHeight="1" x14ac:dyDescent="0.35"/>
    <row r="692" ht="13.5" customHeight="1" x14ac:dyDescent="0.35"/>
    <row r="693" ht="13.5" customHeight="1" x14ac:dyDescent="0.35"/>
    <row r="694" ht="13.5" customHeight="1" x14ac:dyDescent="0.35"/>
    <row r="695" ht="13.5" customHeight="1" x14ac:dyDescent="0.35"/>
    <row r="696" ht="13.5" customHeight="1" x14ac:dyDescent="0.35"/>
    <row r="697" ht="13.5" customHeight="1" x14ac:dyDescent="0.35"/>
    <row r="698" ht="13.5" customHeight="1" x14ac:dyDescent="0.35"/>
    <row r="699" ht="13.5" customHeight="1" x14ac:dyDescent="0.35"/>
    <row r="700" ht="13.5" customHeight="1" x14ac:dyDescent="0.35"/>
    <row r="701" ht="13.5" customHeight="1" x14ac:dyDescent="0.35"/>
    <row r="702" ht="13.5" customHeight="1" x14ac:dyDescent="0.35"/>
    <row r="703" ht="13.5" customHeight="1" x14ac:dyDescent="0.35"/>
    <row r="704" ht="13.5" customHeight="1" x14ac:dyDescent="0.35"/>
    <row r="705" ht="13.5" customHeight="1" x14ac:dyDescent="0.35"/>
    <row r="706" ht="13.5" customHeight="1" x14ac:dyDescent="0.35"/>
    <row r="707" ht="13.5" customHeight="1" x14ac:dyDescent="0.35"/>
    <row r="708" ht="13.5" customHeight="1" x14ac:dyDescent="0.35"/>
    <row r="709" ht="13.5" customHeight="1" x14ac:dyDescent="0.35"/>
    <row r="710" ht="13.5" customHeight="1" x14ac:dyDescent="0.35"/>
    <row r="711" ht="13.5" customHeight="1" x14ac:dyDescent="0.35"/>
    <row r="712" ht="13.5" customHeight="1" x14ac:dyDescent="0.35"/>
    <row r="713" ht="13.5" customHeight="1" x14ac:dyDescent="0.35"/>
    <row r="714" ht="13.5" customHeight="1" x14ac:dyDescent="0.35"/>
    <row r="715" ht="13.5" customHeight="1" x14ac:dyDescent="0.35"/>
    <row r="716" ht="13.5" customHeight="1" x14ac:dyDescent="0.35"/>
    <row r="717" ht="13.5" customHeight="1" x14ac:dyDescent="0.35"/>
    <row r="718" ht="13.5" customHeight="1" x14ac:dyDescent="0.35"/>
    <row r="719" ht="13.5" customHeight="1" x14ac:dyDescent="0.35"/>
    <row r="720" ht="13.5" customHeight="1" x14ac:dyDescent="0.35"/>
    <row r="721" ht="13.5" customHeight="1" x14ac:dyDescent="0.35"/>
    <row r="722" ht="13.5" customHeight="1" x14ac:dyDescent="0.35"/>
    <row r="723" ht="13.5" customHeight="1" x14ac:dyDescent="0.35"/>
    <row r="724" ht="13.5" customHeight="1" x14ac:dyDescent="0.35"/>
    <row r="725" ht="13.5" customHeight="1" x14ac:dyDescent="0.35"/>
    <row r="726" ht="13.5" customHeight="1" x14ac:dyDescent="0.35"/>
    <row r="727" ht="13.5" customHeight="1" x14ac:dyDescent="0.35"/>
    <row r="728" ht="13.5" customHeight="1" x14ac:dyDescent="0.35"/>
    <row r="729" ht="13.5" customHeight="1" x14ac:dyDescent="0.35"/>
    <row r="730" ht="13.5" customHeight="1" x14ac:dyDescent="0.35"/>
    <row r="731" ht="13.5" customHeight="1" x14ac:dyDescent="0.35"/>
    <row r="732" ht="13.5" customHeight="1" x14ac:dyDescent="0.35"/>
    <row r="733" ht="13.5" customHeight="1" x14ac:dyDescent="0.35"/>
    <row r="734" ht="13.5" customHeight="1" x14ac:dyDescent="0.35"/>
    <row r="735" ht="13.5" customHeight="1" x14ac:dyDescent="0.35"/>
    <row r="736" ht="13.5" customHeight="1" x14ac:dyDescent="0.35"/>
    <row r="737" ht="13.5" customHeight="1" x14ac:dyDescent="0.35"/>
    <row r="738" ht="13.5" customHeight="1" x14ac:dyDescent="0.35"/>
    <row r="739" ht="13.5" customHeight="1" x14ac:dyDescent="0.35"/>
    <row r="740" ht="13.5" customHeight="1" x14ac:dyDescent="0.35"/>
    <row r="741" ht="13.5" customHeight="1" x14ac:dyDescent="0.35"/>
    <row r="742" ht="13.5" customHeight="1" x14ac:dyDescent="0.35"/>
    <row r="743" ht="13.5" customHeight="1" x14ac:dyDescent="0.35"/>
    <row r="744" ht="13.5" customHeight="1" x14ac:dyDescent="0.35"/>
    <row r="745" ht="13.5" customHeight="1" x14ac:dyDescent="0.35"/>
    <row r="746" ht="13.5" customHeight="1" x14ac:dyDescent="0.35"/>
    <row r="747" ht="13.5" customHeight="1" x14ac:dyDescent="0.35"/>
    <row r="748" ht="13.5" customHeight="1" x14ac:dyDescent="0.35"/>
    <row r="749" ht="13.5" customHeight="1" x14ac:dyDescent="0.35"/>
    <row r="750" ht="13.5" customHeight="1" x14ac:dyDescent="0.35"/>
    <row r="751" ht="13.5" customHeight="1" x14ac:dyDescent="0.35"/>
    <row r="752" ht="13.5" customHeight="1" x14ac:dyDescent="0.35"/>
    <row r="753" ht="13.5" customHeight="1" x14ac:dyDescent="0.35"/>
    <row r="754" ht="13.5" customHeight="1" x14ac:dyDescent="0.35"/>
    <row r="755" ht="13.5" customHeight="1" x14ac:dyDescent="0.35"/>
    <row r="756" ht="13.5" customHeight="1" x14ac:dyDescent="0.35"/>
    <row r="757" ht="13.5" customHeight="1" x14ac:dyDescent="0.35"/>
    <row r="758" ht="13.5" customHeight="1" x14ac:dyDescent="0.35"/>
    <row r="759" ht="13.5" customHeight="1" x14ac:dyDescent="0.35"/>
    <row r="760" ht="13.5" customHeight="1" x14ac:dyDescent="0.35"/>
    <row r="761" ht="13.5" customHeight="1" x14ac:dyDescent="0.35"/>
    <row r="762" ht="13.5" customHeight="1" x14ac:dyDescent="0.35"/>
    <row r="763" ht="13.5" customHeight="1" x14ac:dyDescent="0.35"/>
    <row r="764" ht="13.5" customHeight="1" x14ac:dyDescent="0.35"/>
    <row r="765" ht="13.5" customHeight="1" x14ac:dyDescent="0.35"/>
    <row r="766" ht="13.5" customHeight="1" x14ac:dyDescent="0.35"/>
    <row r="767" ht="13.5" customHeight="1" x14ac:dyDescent="0.35"/>
    <row r="768" ht="13.5" customHeight="1" x14ac:dyDescent="0.35"/>
    <row r="769" ht="13.5" customHeight="1" x14ac:dyDescent="0.35"/>
    <row r="770" ht="13.5" customHeight="1" x14ac:dyDescent="0.35"/>
    <row r="771" ht="13.5" customHeight="1" x14ac:dyDescent="0.35"/>
    <row r="772" ht="13.5" customHeight="1" x14ac:dyDescent="0.35"/>
    <row r="773" ht="13.5" customHeight="1" x14ac:dyDescent="0.35"/>
    <row r="774" ht="13.5" customHeight="1" x14ac:dyDescent="0.35"/>
    <row r="775" ht="13.5" customHeight="1" x14ac:dyDescent="0.35"/>
    <row r="776" ht="13.5" customHeight="1" x14ac:dyDescent="0.35"/>
    <row r="777" ht="13.5" customHeight="1" x14ac:dyDescent="0.35"/>
    <row r="778" ht="13.5" customHeight="1" x14ac:dyDescent="0.35"/>
    <row r="779" ht="13.5" customHeight="1" x14ac:dyDescent="0.35"/>
    <row r="780" ht="13.5" customHeight="1" x14ac:dyDescent="0.35"/>
    <row r="781" ht="13.5" customHeight="1" x14ac:dyDescent="0.35"/>
    <row r="782" ht="13.5" customHeight="1" x14ac:dyDescent="0.35"/>
    <row r="783" ht="13.5" customHeight="1" x14ac:dyDescent="0.35"/>
    <row r="784" ht="13.5" customHeight="1" x14ac:dyDescent="0.35"/>
    <row r="785" ht="13.5" customHeight="1" x14ac:dyDescent="0.35"/>
    <row r="786" ht="13.5" customHeight="1" x14ac:dyDescent="0.35"/>
    <row r="787" ht="13.5" customHeight="1" x14ac:dyDescent="0.35"/>
    <row r="788" ht="13.5" customHeight="1" x14ac:dyDescent="0.35"/>
    <row r="789" ht="13.5" customHeight="1" x14ac:dyDescent="0.35"/>
    <row r="790" ht="13.5" customHeight="1" x14ac:dyDescent="0.35"/>
    <row r="791" ht="13.5" customHeight="1" x14ac:dyDescent="0.35"/>
    <row r="792" ht="13.5" customHeight="1" x14ac:dyDescent="0.35"/>
    <row r="793" ht="13.5" customHeight="1" x14ac:dyDescent="0.35"/>
    <row r="794" ht="13.5" customHeight="1" x14ac:dyDescent="0.35"/>
    <row r="795" ht="13.5" customHeight="1" x14ac:dyDescent="0.35"/>
    <row r="796" ht="13.5" customHeight="1" x14ac:dyDescent="0.35"/>
    <row r="797" ht="13.5" customHeight="1" x14ac:dyDescent="0.35"/>
    <row r="798" ht="13.5" customHeight="1" x14ac:dyDescent="0.35"/>
    <row r="799" ht="13.5" customHeight="1" x14ac:dyDescent="0.35"/>
    <row r="800" ht="13.5" customHeight="1" x14ac:dyDescent="0.35"/>
    <row r="801" ht="13.5" customHeight="1" x14ac:dyDescent="0.35"/>
    <row r="802" ht="13.5" customHeight="1" x14ac:dyDescent="0.35"/>
    <row r="803" ht="13.5" customHeight="1" x14ac:dyDescent="0.35"/>
    <row r="804" ht="13.5" customHeight="1" x14ac:dyDescent="0.35"/>
    <row r="805" ht="13.5" customHeight="1" x14ac:dyDescent="0.35"/>
    <row r="806" ht="13.5" customHeight="1" x14ac:dyDescent="0.35"/>
    <row r="807" ht="13.5" customHeight="1" x14ac:dyDescent="0.35"/>
    <row r="808" ht="13.5" customHeight="1" x14ac:dyDescent="0.35"/>
    <row r="809" ht="13.5" customHeight="1" x14ac:dyDescent="0.35"/>
    <row r="810" ht="13.5" customHeight="1" x14ac:dyDescent="0.35"/>
    <row r="811" ht="13.5" customHeight="1" x14ac:dyDescent="0.35"/>
    <row r="812" ht="13.5" customHeight="1" x14ac:dyDescent="0.35"/>
    <row r="813" ht="13.5" customHeight="1" x14ac:dyDescent="0.35"/>
    <row r="814" ht="13.5" customHeight="1" x14ac:dyDescent="0.35"/>
    <row r="815" ht="13.5" customHeight="1" x14ac:dyDescent="0.35"/>
    <row r="816" ht="13.5" customHeight="1" x14ac:dyDescent="0.35"/>
    <row r="817" ht="13.5" customHeight="1" x14ac:dyDescent="0.35"/>
    <row r="818" ht="13.5" customHeight="1" x14ac:dyDescent="0.35"/>
    <row r="819" ht="13.5" customHeight="1" x14ac:dyDescent="0.35"/>
    <row r="820" ht="13.5" customHeight="1" x14ac:dyDescent="0.35"/>
    <row r="821" ht="13.5" customHeight="1" x14ac:dyDescent="0.35"/>
    <row r="822" ht="13.5" customHeight="1" x14ac:dyDescent="0.35"/>
    <row r="823" ht="13.5" customHeight="1" x14ac:dyDescent="0.35"/>
    <row r="824" ht="13.5" customHeight="1" x14ac:dyDescent="0.35"/>
    <row r="825" ht="13.5" customHeight="1" x14ac:dyDescent="0.35"/>
    <row r="826" ht="13.5" customHeight="1" x14ac:dyDescent="0.35"/>
    <row r="827" ht="13.5" customHeight="1" x14ac:dyDescent="0.35"/>
    <row r="828" ht="13.5" customHeight="1" x14ac:dyDescent="0.35"/>
    <row r="829" ht="13.5" customHeight="1" x14ac:dyDescent="0.35"/>
    <row r="830" ht="13.5" customHeight="1" x14ac:dyDescent="0.35"/>
    <row r="831" ht="13.5" customHeight="1" x14ac:dyDescent="0.35"/>
    <row r="832" ht="13.5" customHeight="1" x14ac:dyDescent="0.35"/>
    <row r="833" ht="13.5" customHeight="1" x14ac:dyDescent="0.35"/>
    <row r="834" ht="13.5" customHeight="1" x14ac:dyDescent="0.35"/>
    <row r="835" ht="13.5" customHeight="1" x14ac:dyDescent="0.35"/>
    <row r="836" ht="13.5" customHeight="1" x14ac:dyDescent="0.35"/>
    <row r="837" ht="13.5" customHeight="1" x14ac:dyDescent="0.35"/>
    <row r="838" ht="13.5" customHeight="1" x14ac:dyDescent="0.35"/>
    <row r="839" ht="13.5" customHeight="1" x14ac:dyDescent="0.35"/>
    <row r="840" ht="13.5" customHeight="1" x14ac:dyDescent="0.35"/>
    <row r="841" ht="13.5" customHeight="1" x14ac:dyDescent="0.35"/>
    <row r="842" ht="13.5" customHeight="1" x14ac:dyDescent="0.35"/>
    <row r="843" ht="13.5" customHeight="1" x14ac:dyDescent="0.35"/>
    <row r="844" ht="13.5" customHeight="1" x14ac:dyDescent="0.35"/>
    <row r="845" ht="13.5" customHeight="1" x14ac:dyDescent="0.35"/>
    <row r="846" ht="13.5" customHeight="1" x14ac:dyDescent="0.35"/>
    <row r="847" ht="13.5" customHeight="1" x14ac:dyDescent="0.35"/>
    <row r="848" ht="13.5" customHeight="1" x14ac:dyDescent="0.35"/>
    <row r="849" ht="13.5" customHeight="1" x14ac:dyDescent="0.35"/>
    <row r="850" ht="13.5" customHeight="1" x14ac:dyDescent="0.35"/>
    <row r="851" ht="13.5" customHeight="1" x14ac:dyDescent="0.35"/>
    <row r="852" ht="13.5" customHeight="1" x14ac:dyDescent="0.35"/>
    <row r="853" ht="13.5" customHeight="1" x14ac:dyDescent="0.35"/>
    <row r="854" ht="13.5" customHeight="1" x14ac:dyDescent="0.35"/>
    <row r="855" ht="13.5" customHeight="1" x14ac:dyDescent="0.35"/>
    <row r="856" ht="13.5" customHeight="1" x14ac:dyDescent="0.35"/>
    <row r="857" ht="13.5" customHeight="1" x14ac:dyDescent="0.35"/>
    <row r="858" ht="13.5" customHeight="1" x14ac:dyDescent="0.35"/>
    <row r="859" ht="13.5" customHeight="1" x14ac:dyDescent="0.35"/>
    <row r="860" ht="13.5" customHeight="1" x14ac:dyDescent="0.35"/>
    <row r="861" ht="13.5" customHeight="1" x14ac:dyDescent="0.35"/>
    <row r="862" ht="13.5" customHeight="1" x14ac:dyDescent="0.35"/>
    <row r="863" ht="13.5" customHeight="1" x14ac:dyDescent="0.35"/>
    <row r="864" ht="13.5" customHeight="1" x14ac:dyDescent="0.35"/>
    <row r="865" ht="13.5" customHeight="1" x14ac:dyDescent="0.35"/>
    <row r="866" ht="13.5" customHeight="1" x14ac:dyDescent="0.35"/>
    <row r="867" ht="13.5" customHeight="1" x14ac:dyDescent="0.35"/>
    <row r="868" ht="13.5" customHeight="1" x14ac:dyDescent="0.35"/>
    <row r="869" ht="13.5" customHeight="1" x14ac:dyDescent="0.35"/>
    <row r="870" ht="13.5" customHeight="1" x14ac:dyDescent="0.35"/>
    <row r="871" ht="13.5" customHeight="1" x14ac:dyDescent="0.35"/>
    <row r="872" ht="13.5" customHeight="1" x14ac:dyDescent="0.35"/>
    <row r="873" ht="13.5" customHeight="1" x14ac:dyDescent="0.35"/>
    <row r="874" ht="13.5" customHeight="1" x14ac:dyDescent="0.35"/>
    <row r="875" ht="13.5" customHeight="1" x14ac:dyDescent="0.35"/>
    <row r="876" ht="13.5" customHeight="1" x14ac:dyDescent="0.35"/>
    <row r="877" ht="13.5" customHeight="1" x14ac:dyDescent="0.35"/>
    <row r="878" ht="13.5" customHeight="1" x14ac:dyDescent="0.35"/>
    <row r="879" ht="13.5" customHeight="1" x14ac:dyDescent="0.35"/>
    <row r="880" ht="13.5" customHeight="1" x14ac:dyDescent="0.35"/>
    <row r="881" ht="13.5" customHeight="1" x14ac:dyDescent="0.35"/>
    <row r="882" ht="13.5" customHeight="1" x14ac:dyDescent="0.35"/>
    <row r="883" ht="13.5" customHeight="1" x14ac:dyDescent="0.35"/>
    <row r="884" ht="13.5" customHeight="1" x14ac:dyDescent="0.35"/>
    <row r="885" ht="13.5" customHeight="1" x14ac:dyDescent="0.35"/>
    <row r="886" ht="13.5" customHeight="1" x14ac:dyDescent="0.35"/>
    <row r="887" ht="13.5" customHeight="1" x14ac:dyDescent="0.35"/>
    <row r="888" ht="13.5" customHeight="1" x14ac:dyDescent="0.35"/>
    <row r="889" ht="13.5" customHeight="1" x14ac:dyDescent="0.35"/>
    <row r="890" ht="13.5" customHeight="1" x14ac:dyDescent="0.35"/>
    <row r="891" ht="13.5" customHeight="1" x14ac:dyDescent="0.35"/>
    <row r="892" ht="13.5" customHeight="1" x14ac:dyDescent="0.35"/>
    <row r="893" ht="13.5" customHeight="1" x14ac:dyDescent="0.35"/>
    <row r="894" ht="13.5" customHeight="1" x14ac:dyDescent="0.35"/>
    <row r="895" ht="13.5" customHeight="1" x14ac:dyDescent="0.35"/>
    <row r="896" ht="13.5" customHeight="1" x14ac:dyDescent="0.35"/>
    <row r="897" ht="13.5" customHeight="1" x14ac:dyDescent="0.35"/>
    <row r="898" ht="13.5" customHeight="1" x14ac:dyDescent="0.35"/>
    <row r="899" ht="13.5" customHeight="1" x14ac:dyDescent="0.35"/>
    <row r="900" ht="13.5" customHeight="1" x14ac:dyDescent="0.35"/>
    <row r="901" ht="13.5" customHeight="1" x14ac:dyDescent="0.35"/>
    <row r="902" ht="13.5" customHeight="1" x14ac:dyDescent="0.35"/>
    <row r="903" ht="13.5" customHeight="1" x14ac:dyDescent="0.35"/>
    <row r="904" ht="13.5" customHeight="1" x14ac:dyDescent="0.35"/>
    <row r="905" ht="13.5" customHeight="1" x14ac:dyDescent="0.35"/>
    <row r="906" ht="13.5" customHeight="1" x14ac:dyDescent="0.35"/>
    <row r="907" ht="13.5" customHeight="1" x14ac:dyDescent="0.35"/>
    <row r="908" ht="13.5" customHeight="1" x14ac:dyDescent="0.35"/>
    <row r="909" ht="13.5" customHeight="1" x14ac:dyDescent="0.35"/>
    <row r="910" ht="13.5" customHeight="1" x14ac:dyDescent="0.35"/>
    <row r="911" ht="13.5" customHeight="1" x14ac:dyDescent="0.35"/>
    <row r="912" ht="13.5" customHeight="1" x14ac:dyDescent="0.35"/>
    <row r="913" ht="13.5" customHeight="1" x14ac:dyDescent="0.35"/>
    <row r="914" ht="13.5" customHeight="1" x14ac:dyDescent="0.35"/>
    <row r="915" ht="13.5" customHeight="1" x14ac:dyDescent="0.35"/>
    <row r="916" ht="13.5" customHeight="1" x14ac:dyDescent="0.35"/>
    <row r="917" ht="13.5" customHeight="1" x14ac:dyDescent="0.35"/>
    <row r="918" ht="13.5" customHeight="1" x14ac:dyDescent="0.35"/>
    <row r="919" ht="13.5" customHeight="1" x14ac:dyDescent="0.35"/>
    <row r="920" ht="13.5" customHeight="1" x14ac:dyDescent="0.35"/>
    <row r="921" ht="13.5" customHeight="1" x14ac:dyDescent="0.35"/>
    <row r="922" ht="13.5" customHeight="1" x14ac:dyDescent="0.35"/>
    <row r="923" ht="13.5" customHeight="1" x14ac:dyDescent="0.35"/>
    <row r="924" ht="13.5" customHeight="1" x14ac:dyDescent="0.35"/>
    <row r="925" ht="13.5" customHeight="1" x14ac:dyDescent="0.35"/>
    <row r="926" ht="13.5" customHeight="1" x14ac:dyDescent="0.35"/>
    <row r="927" ht="13.5" customHeight="1" x14ac:dyDescent="0.35"/>
    <row r="928" ht="13.5" customHeight="1" x14ac:dyDescent="0.35"/>
    <row r="929" ht="13.5" customHeight="1" x14ac:dyDescent="0.35"/>
    <row r="930" ht="13.5" customHeight="1" x14ac:dyDescent="0.35"/>
    <row r="931" ht="13.5" customHeight="1" x14ac:dyDescent="0.35"/>
    <row r="932" ht="13.5" customHeight="1" x14ac:dyDescent="0.35"/>
    <row r="933" ht="13.5" customHeight="1" x14ac:dyDescent="0.35"/>
    <row r="934" ht="13.5" customHeight="1" x14ac:dyDescent="0.35"/>
    <row r="935" ht="13.5" customHeight="1" x14ac:dyDescent="0.35"/>
    <row r="936" ht="13.5" customHeight="1" x14ac:dyDescent="0.35"/>
    <row r="937" ht="13.5" customHeight="1" x14ac:dyDescent="0.35"/>
    <row r="938" ht="13.5" customHeight="1" x14ac:dyDescent="0.35"/>
    <row r="939" ht="13.5" customHeight="1" x14ac:dyDescent="0.35"/>
    <row r="940" ht="13.5" customHeight="1" x14ac:dyDescent="0.35"/>
    <row r="941" ht="13.5" customHeight="1" x14ac:dyDescent="0.35"/>
    <row r="942" ht="13.5" customHeight="1" x14ac:dyDescent="0.35"/>
    <row r="943" ht="13.5" customHeight="1" x14ac:dyDescent="0.35"/>
    <row r="944" ht="13.5" customHeight="1" x14ac:dyDescent="0.35"/>
    <row r="945" ht="13.5" customHeight="1" x14ac:dyDescent="0.35"/>
    <row r="946" ht="13.5" customHeight="1" x14ac:dyDescent="0.35"/>
    <row r="947" ht="13.5" customHeight="1" x14ac:dyDescent="0.35"/>
    <row r="948" ht="13.5" customHeight="1" x14ac:dyDescent="0.35"/>
    <row r="949" ht="13.5" customHeight="1" x14ac:dyDescent="0.35"/>
    <row r="950" ht="13.5" customHeight="1" x14ac:dyDescent="0.35"/>
    <row r="951" ht="13.5" customHeight="1" x14ac:dyDescent="0.35"/>
    <row r="952" ht="13.5" customHeight="1" x14ac:dyDescent="0.35"/>
    <row r="953" ht="13.5" customHeight="1" x14ac:dyDescent="0.35"/>
    <row r="954" ht="13.5" customHeight="1" x14ac:dyDescent="0.35"/>
    <row r="955" ht="13.5" customHeight="1" x14ac:dyDescent="0.35"/>
    <row r="956" ht="13.5" customHeight="1" x14ac:dyDescent="0.35"/>
    <row r="957" ht="13.5" customHeight="1" x14ac:dyDescent="0.35"/>
    <row r="958" ht="13.5" customHeight="1" x14ac:dyDescent="0.35"/>
    <row r="959" ht="13.5" customHeight="1" x14ac:dyDescent="0.35"/>
    <row r="960" ht="13.5" customHeight="1" x14ac:dyDescent="0.35"/>
    <row r="961" ht="13.5" customHeight="1" x14ac:dyDescent="0.35"/>
    <row r="962" ht="13.5" customHeight="1" x14ac:dyDescent="0.35"/>
    <row r="963" ht="13.5" customHeight="1" x14ac:dyDescent="0.35"/>
    <row r="964" ht="13.5" customHeight="1" x14ac:dyDescent="0.35"/>
    <row r="965" ht="13.5" customHeight="1" x14ac:dyDescent="0.35"/>
    <row r="966" ht="13.5" customHeight="1" x14ac:dyDescent="0.35"/>
    <row r="967" ht="13.5" customHeight="1" x14ac:dyDescent="0.35"/>
    <row r="968" ht="13.5" customHeight="1" x14ac:dyDescent="0.35"/>
    <row r="969" ht="13.5" customHeight="1" x14ac:dyDescent="0.35"/>
    <row r="970" ht="13.5" customHeight="1" x14ac:dyDescent="0.35"/>
    <row r="971" ht="13.5" customHeight="1" x14ac:dyDescent="0.35"/>
    <row r="972" ht="13.5" customHeight="1" x14ac:dyDescent="0.35"/>
    <row r="973" ht="13.5" customHeight="1" x14ac:dyDescent="0.35"/>
    <row r="974" ht="13.5" customHeight="1" x14ac:dyDescent="0.35"/>
    <row r="975" ht="13.5" customHeight="1" x14ac:dyDescent="0.35"/>
    <row r="976" ht="13.5" customHeight="1" x14ac:dyDescent="0.35"/>
    <row r="977" ht="13.5" customHeight="1" x14ac:dyDescent="0.35"/>
    <row r="978" ht="13.5" customHeight="1" x14ac:dyDescent="0.35"/>
    <row r="979" ht="13.5" customHeight="1" x14ac:dyDescent="0.35"/>
    <row r="980" ht="13.5" customHeight="1" x14ac:dyDescent="0.35"/>
    <row r="981" ht="13.5" customHeight="1" x14ac:dyDescent="0.35"/>
    <row r="982" ht="13.5" customHeight="1" x14ac:dyDescent="0.35"/>
    <row r="983" ht="13.5" customHeight="1" x14ac:dyDescent="0.35"/>
    <row r="984" ht="13.5" customHeight="1" x14ac:dyDescent="0.35"/>
    <row r="985" ht="13.5" customHeight="1" x14ac:dyDescent="0.35"/>
    <row r="986" ht="13.5" customHeight="1" x14ac:dyDescent="0.35"/>
    <row r="987" ht="13.5" customHeight="1" x14ac:dyDescent="0.35"/>
    <row r="988" ht="13.5" customHeight="1" x14ac:dyDescent="0.35"/>
    <row r="989" ht="13.5" customHeight="1" x14ac:dyDescent="0.35"/>
    <row r="990" ht="13.5" customHeight="1" x14ac:dyDescent="0.35"/>
    <row r="991" ht="13.5" customHeight="1" x14ac:dyDescent="0.35"/>
    <row r="992" ht="13.5" customHeight="1" x14ac:dyDescent="0.35"/>
    <row r="993" ht="13.5" customHeight="1" x14ac:dyDescent="0.35"/>
    <row r="994" ht="13.5" customHeight="1" x14ac:dyDescent="0.35"/>
    <row r="995" ht="13.5" customHeight="1" x14ac:dyDescent="0.35"/>
    <row r="996" ht="13.5" customHeight="1" x14ac:dyDescent="0.35"/>
    <row r="997" ht="13.5" customHeight="1" x14ac:dyDescent="0.35"/>
    <row r="998" ht="13.5" customHeight="1" x14ac:dyDescent="0.35"/>
    <row r="999" ht="13.5" customHeight="1" x14ac:dyDescent="0.35"/>
    <row r="1000" ht="13.5" customHeight="1" x14ac:dyDescent="0.35"/>
  </sheetData>
  <printOptions horizontalCentered="1"/>
  <pageMargins left="0.15748031496062992" right="0.15748031496062992" top="0.35433070866141736" bottom="0.35433070866141736" header="0" footer="0"/>
  <pageSetup paperSize="9" orientation="landscape"/>
  <rowBreaks count="20" manualBreakCount="20">
    <brk id="65" man="1"/>
    <brk id="195" man="1"/>
    <brk id="260" man="1"/>
    <brk id="390" man="1"/>
    <brk id="39" man="1"/>
    <brk id="104" man="1"/>
    <brk id="234" man="1"/>
    <brk id="299" man="1"/>
    <brk id="78" man="1"/>
    <brk id="143" man="1"/>
    <brk id="273" man="1"/>
    <brk id="338" man="1"/>
    <brk id="117" man="1"/>
    <brk id="182" man="1"/>
    <brk id="312" man="1"/>
    <brk id="377" man="1"/>
    <brk id="26" man="1"/>
    <brk id="156" man="1"/>
    <brk id="221" man="1"/>
    <brk id="35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showGridLines="0" workbookViewId="0"/>
  </sheetViews>
  <sheetFormatPr defaultColWidth="12.59765625" defaultRowHeight="15" customHeight="1" x14ac:dyDescent="0.35"/>
  <cols>
    <col min="1" max="1" width="10" customWidth="1"/>
    <col min="2" max="2" width="37.73046875" customWidth="1"/>
    <col min="3" max="9" width="12.59765625" customWidth="1"/>
    <col min="10" max="10" width="8.3984375" customWidth="1"/>
    <col min="11" max="11" width="12.59765625" customWidth="1"/>
    <col min="12" max="12" width="42.46484375" customWidth="1"/>
    <col min="13" max="18" width="6.46484375" customWidth="1"/>
    <col min="19" max="26" width="8.59765625" customWidth="1"/>
  </cols>
  <sheetData>
    <row r="1" spans="1:14" ht="12.75" customHeight="1" x14ac:dyDescent="0.7">
      <c r="A1" s="25" t="s">
        <v>239</v>
      </c>
      <c r="B1" s="26"/>
      <c r="C1" s="27">
        <v>1</v>
      </c>
      <c r="D1" s="27">
        <v>2</v>
      </c>
      <c r="E1" s="27">
        <v>3</v>
      </c>
      <c r="F1" s="27">
        <v>4</v>
      </c>
      <c r="G1" s="27">
        <v>5</v>
      </c>
      <c r="H1" s="28" t="s">
        <v>240</v>
      </c>
      <c r="I1" s="29">
        <f>COUNT(I3:I154)</f>
        <v>33</v>
      </c>
    </row>
    <row r="2" spans="1:14" ht="12.75" customHeight="1" x14ac:dyDescent="0.4">
      <c r="A2" s="155">
        <v>1</v>
      </c>
      <c r="B2" s="154" t="str">
        <f>sections!B3</f>
        <v>WKE Brent Wells &amp; Craig Steinmetz</v>
      </c>
      <c r="C2" s="30" t="s">
        <v>2</v>
      </c>
      <c r="D2" s="30" t="s">
        <v>2</v>
      </c>
      <c r="E2" s="30" t="s">
        <v>2</v>
      </c>
      <c r="F2" s="30" t="s">
        <v>6</v>
      </c>
      <c r="G2" s="30" t="s">
        <v>2</v>
      </c>
      <c r="H2" s="31"/>
      <c r="I2" s="32"/>
    </row>
    <row r="3" spans="1:14" ht="12.75" customHeight="1" x14ac:dyDescent="0.6">
      <c r="A3" s="141"/>
      <c r="B3" s="141"/>
      <c r="C3" s="33">
        <f>IFERROR(VLOOKUP(C2,sections!$H$1:$K$12,2,FALSE),"")</f>
        <v>8.31</v>
      </c>
      <c r="D3" s="33">
        <f>IFERROR(VLOOKUP(D2,sections!$H$1:$K$12,2,FALSE),"")</f>
        <v>8.31</v>
      </c>
      <c r="E3" s="33">
        <f>IFERROR(VLOOKUP(E2,sections!$H$1:$K$12,2,FALSE),"")</f>
        <v>8.31</v>
      </c>
      <c r="F3" s="33">
        <f>IFERROR(VLOOKUP(F2,sections!$H$1:$K$12,2,FALSE),"")</f>
        <v>8.1999999999999993</v>
      </c>
      <c r="G3" s="33">
        <f>IFERROR(VLOOKUP(G2,sections!$H$1:$K$12,2,FALSE),"")</f>
        <v>8.31</v>
      </c>
      <c r="H3" s="34">
        <f>IF(SUM(C3:G3)&gt;0,SUM(C3:G3),0.1)</f>
        <v>41.44</v>
      </c>
      <c r="I3" s="35">
        <v>99</v>
      </c>
      <c r="K3" s="6">
        <f>RANK(H3,H$3:H$154,0)</f>
        <v>1</v>
      </c>
      <c r="M3" s="6" t="str">
        <f>B2</f>
        <v>WKE Brent Wells &amp; Craig Steinmetz</v>
      </c>
      <c r="N3" s="36">
        <f>IFERROR(H3+I3,"")</f>
        <v>140.44</v>
      </c>
    </row>
    <row r="4" spans="1:14" ht="12.75" customHeight="1" x14ac:dyDescent="0.4">
      <c r="A4" s="156">
        <v>2</v>
      </c>
      <c r="B4" s="153" t="str">
        <f>sections!B4</f>
        <v>TOK Peter Madsen &amp; John Mac</v>
      </c>
      <c r="C4" s="37" t="s">
        <v>9</v>
      </c>
      <c r="D4" s="38" t="s">
        <v>7</v>
      </c>
      <c r="E4" s="38" t="s">
        <v>7</v>
      </c>
      <c r="F4" s="37" t="s">
        <v>8</v>
      </c>
      <c r="G4" s="39" t="str">
        <f>IFERROR(VLOOKUP(G2,sections!$H$1:$K$12,4,FALSE),"")</f>
        <v>0-3</v>
      </c>
      <c r="H4" s="40"/>
      <c r="I4" s="41"/>
      <c r="N4" s="36"/>
    </row>
    <row r="5" spans="1:14" ht="12.75" customHeight="1" x14ac:dyDescent="0.6">
      <c r="A5" s="141"/>
      <c r="B5" s="141"/>
      <c r="C5" s="42">
        <f>IFERROR(VLOOKUP(C4,sections!$H$1:$K$12,2,FALSE),"")</f>
        <v>2.5</v>
      </c>
      <c r="D5" s="43">
        <f>IFERROR(VLOOKUP(D4,sections!$H$1:$K$12,2,FALSE),"")</f>
        <v>1.21</v>
      </c>
      <c r="E5" s="43">
        <f>IFERROR(VLOOKUP(E4,sections!$H$1:$K$12,2,FALSE),"")</f>
        <v>1.21</v>
      </c>
      <c r="F5" s="42">
        <f>IFERROR(VLOOKUP(F4,sections!$H$1:$K$12,2,FALSE),"")</f>
        <v>8.1</v>
      </c>
      <c r="G5" s="33">
        <f>IFERROR(VLOOKUP(G4,sections!$H$1:$K$12,2,FALSE),"")</f>
        <v>0</v>
      </c>
      <c r="H5" s="34">
        <f>IF(SUM(C5:G5)&gt;0,SUM(C5:G5),0.1)</f>
        <v>13.02</v>
      </c>
      <c r="I5" s="35"/>
      <c r="K5" s="6">
        <f>RANK(H5,H$3:H$154,0)</f>
        <v>51</v>
      </c>
      <c r="M5" s="6" t="str">
        <f>B4</f>
        <v>TOK Peter Madsen &amp; John Mac</v>
      </c>
      <c r="N5" s="36">
        <f>IFERROR(H5+I5,"")</f>
        <v>13.02</v>
      </c>
    </row>
    <row r="6" spans="1:14" ht="12.75" customHeight="1" x14ac:dyDescent="0.4">
      <c r="A6" s="156">
        <v>3</v>
      </c>
      <c r="B6" s="153" t="str">
        <f>sections!B5</f>
        <v>HOW Terry Andrews &amp; Ian Rowlay</v>
      </c>
      <c r="C6" s="38" t="s">
        <v>2</v>
      </c>
      <c r="D6" s="44" t="str">
        <f>IFERROR(VLOOKUP(D4,sections!$H$1:$K$12,4,FALSE),"")</f>
        <v>3-1</v>
      </c>
      <c r="E6" s="37" t="s">
        <v>2</v>
      </c>
      <c r="F6" s="39" t="str">
        <f>IFERROR(VLOOKUP(F2,sections!$H$1:$K$12,4,FALSE),"")</f>
        <v>1-3</v>
      </c>
      <c r="G6" s="37" t="s">
        <v>6</v>
      </c>
      <c r="H6" s="40"/>
      <c r="I6" s="41"/>
      <c r="N6" s="36"/>
    </row>
    <row r="7" spans="1:14" ht="12.75" customHeight="1" x14ac:dyDescent="0.6">
      <c r="A7" s="141"/>
      <c r="B7" s="141"/>
      <c r="C7" s="43">
        <f>IFERROR(VLOOKUP(C6,sections!$H$1:$K$12,2,FALSE),"")</f>
        <v>8.31</v>
      </c>
      <c r="D7" s="43">
        <f>IFERROR(VLOOKUP(D6,sections!$H$1:$K$12,2,FALSE),"")</f>
        <v>8.1999999999999993</v>
      </c>
      <c r="E7" s="42">
        <f>IFERROR(VLOOKUP(E6,sections!$H$1:$K$12,2,FALSE),"")</f>
        <v>8.31</v>
      </c>
      <c r="F7" s="33">
        <f>IFERROR(VLOOKUP(F6,sections!$H$1:$K$12,2,FALSE),"")</f>
        <v>1.21</v>
      </c>
      <c r="G7" s="42">
        <f>IFERROR(VLOOKUP(G6,sections!$H$1:$K$12,2,FALSE),"")</f>
        <v>8.1999999999999993</v>
      </c>
      <c r="H7" s="34">
        <f>IF(SUM(C7:G7)&gt;0,SUM(C7:G7),0.1)</f>
        <v>34.230000000000004</v>
      </c>
      <c r="I7" s="35">
        <v>57</v>
      </c>
      <c r="K7" s="6">
        <f>RANK(H7,H$3:H$154,0)</f>
        <v>12</v>
      </c>
      <c r="M7" s="6" t="str">
        <f>B6</f>
        <v>HOW Terry Andrews &amp; Ian Rowlay</v>
      </c>
      <c r="N7" s="36">
        <f>IFERROR(H7+I7,"")</f>
        <v>91.23</v>
      </c>
    </row>
    <row r="8" spans="1:14" ht="12.75" customHeight="1" x14ac:dyDescent="0.4">
      <c r="A8" s="156">
        <v>4</v>
      </c>
      <c r="B8" s="153" t="str">
        <f>sections!B6</f>
        <v>BULLS Tracey Holdaway &amp; Michele Gullery</v>
      </c>
      <c r="C8" s="44" t="str">
        <f>IFERROR(VLOOKUP(C6,sections!$H$1:$K$12,4,FALSE),"")</f>
        <v>0-3</v>
      </c>
      <c r="D8" s="37" t="s">
        <v>7</v>
      </c>
      <c r="E8" s="39" t="str">
        <f>IFERROR(VLOOKUP(E2,sections!$H$1:$K$12,4,FALSE),"")</f>
        <v>0-3</v>
      </c>
      <c r="F8" s="45" t="str">
        <f>IFERROR(VLOOKUP(F4,sections!$H$1:$K$12,4,FALSE),"")</f>
        <v>2-3</v>
      </c>
      <c r="G8" s="38" t="s">
        <v>3</v>
      </c>
      <c r="H8" s="40"/>
      <c r="I8" s="41"/>
      <c r="N8" s="36"/>
    </row>
    <row r="9" spans="1:14" ht="12.75" customHeight="1" x14ac:dyDescent="0.6">
      <c r="A9" s="157"/>
      <c r="B9" s="141"/>
      <c r="C9" s="43">
        <f>IFERROR(VLOOKUP(C8,sections!$H$1:$K$12,2,FALSE),"")</f>
        <v>0</v>
      </c>
      <c r="D9" s="42">
        <f>IFERROR(VLOOKUP(D8,sections!$H$1:$K$12,2,FALSE),"")</f>
        <v>1.21</v>
      </c>
      <c r="E9" s="33">
        <f>IFERROR(VLOOKUP(E8,sections!$H$1:$K$12,2,FALSE),"")</f>
        <v>0</v>
      </c>
      <c r="F9" s="42">
        <f>IFERROR(VLOOKUP(F8,sections!$H$1:$K$12,2,FALSE),"")</f>
        <v>2.5</v>
      </c>
      <c r="G9" s="43">
        <f>IFERROR(VLOOKUP(G8,sections!$H$1:$K$12,2,FALSE),"")</f>
        <v>0</v>
      </c>
      <c r="H9" s="34">
        <f>IF(SUM(C9:G9)&gt;0,SUM(C9:G9),0.1)</f>
        <v>3.71</v>
      </c>
      <c r="I9" s="35"/>
      <c r="K9" s="6">
        <f>RANK(H9,H$3:H$154,0)</f>
        <v>60</v>
      </c>
      <c r="M9" s="6" t="str">
        <f>B8</f>
        <v>BULLS Tracey Holdaway &amp; Michele Gullery</v>
      </c>
      <c r="N9" s="36">
        <f>IFERROR(H9+I9,"")</f>
        <v>3.71</v>
      </c>
    </row>
    <row r="10" spans="1:14" ht="12.75" customHeight="1" x14ac:dyDescent="0.4">
      <c r="A10" s="156">
        <v>5</v>
      </c>
      <c r="B10" s="153" t="str">
        <f>sections!B7</f>
        <v>PAT Ngahuia Tahi &amp; Ruth Smith</v>
      </c>
      <c r="C10" s="45" t="str">
        <f>IFERROR(VLOOKUP(C4,sections!$H$1:$K$12,4,FALSE),"")</f>
        <v>3-2</v>
      </c>
      <c r="D10" s="39" t="str">
        <f>IFERROR(VLOOKUP(D2,sections!$H$1:$K$12,4,FALSE),"")</f>
        <v>0-3</v>
      </c>
      <c r="E10" s="45" t="str">
        <f>IFERROR(VLOOKUP(E6,sections!$H$1:$K$12,4,FALSE),"")</f>
        <v>0-3</v>
      </c>
      <c r="F10" s="38" t="s">
        <v>9</v>
      </c>
      <c r="G10" s="44" t="str">
        <f>IFERROR(VLOOKUP(G8,sections!$H$1:$K$12,4,FALSE),"")</f>
        <v>3-0</v>
      </c>
      <c r="H10" s="40"/>
      <c r="I10" s="41"/>
      <c r="N10" s="36"/>
    </row>
    <row r="11" spans="1:14" ht="12.75" customHeight="1" x14ac:dyDescent="0.6">
      <c r="A11" s="141"/>
      <c r="B11" s="141"/>
      <c r="C11" s="42">
        <f>IFERROR(VLOOKUP(C10,sections!$H$1:$K$12,2,FALSE),"")</f>
        <v>8.1</v>
      </c>
      <c r="D11" s="33">
        <f>IFERROR(VLOOKUP(D10,sections!$H$1:$K$12,2,FALSE),"")</f>
        <v>0</v>
      </c>
      <c r="E11" s="42">
        <f>IFERROR(VLOOKUP(E10,sections!$H$1:$K$12,2,FALSE),"")</f>
        <v>0</v>
      </c>
      <c r="F11" s="43">
        <f>IFERROR(VLOOKUP(F10,sections!$H$1:$K$12,2,FALSE),"")</f>
        <v>2.5</v>
      </c>
      <c r="G11" s="43">
        <f>IFERROR(VLOOKUP(G10,sections!$H$1:$K$12,2,FALSE),"")</f>
        <v>8.31</v>
      </c>
      <c r="H11" s="34">
        <f>IF(SUM(C11:G11)&gt;0,SUM(C11:G11),0.1)</f>
        <v>18.91</v>
      </c>
      <c r="I11" s="35"/>
      <c r="K11" s="6">
        <f>RANK(H11,H$3:H$154,0)</f>
        <v>42</v>
      </c>
      <c r="M11" s="6" t="str">
        <f>B10</f>
        <v>PAT Ngahuia Tahi &amp; Ruth Smith</v>
      </c>
      <c r="N11" s="36">
        <f>IFERROR(H11+I11,"")</f>
        <v>18.91</v>
      </c>
    </row>
    <row r="12" spans="1:14" ht="12.75" customHeight="1" x14ac:dyDescent="0.4">
      <c r="A12" s="156">
        <v>6</v>
      </c>
      <c r="B12" s="153" t="str">
        <f>sections!B8</f>
        <v>RIC Neville Mccausland &amp; Mark Harrison</v>
      </c>
      <c r="C12" s="39" t="str">
        <f>IFERROR(VLOOKUP(C2,sections!$H$1:$K$12,4,FALSE),"")</f>
        <v>0-3</v>
      </c>
      <c r="D12" s="45" t="str">
        <f>IFERROR(VLOOKUP(D8,sections!$H$1:$K$12,4,FALSE),"")</f>
        <v>3-1</v>
      </c>
      <c r="E12" s="44" t="str">
        <f>IFERROR(VLOOKUP(E4,sections!$H$1:$K$12,4,FALSE),"")</f>
        <v>3-1</v>
      </c>
      <c r="F12" s="44" t="str">
        <f>IFERROR(VLOOKUP(F10,sections!$H$1:$K$12,4,FALSE),"")</f>
        <v>3-2</v>
      </c>
      <c r="G12" s="45" t="str">
        <f>IFERROR(VLOOKUP(G6,sections!$H$1:$K$12,4,FALSE),"")</f>
        <v>1-3</v>
      </c>
      <c r="H12" s="40"/>
      <c r="I12" s="41"/>
      <c r="N12" s="36"/>
    </row>
    <row r="13" spans="1:14" ht="12.75" customHeight="1" x14ac:dyDescent="0.6">
      <c r="A13" s="141"/>
      <c r="B13" s="141"/>
      <c r="C13" s="33">
        <f>IFERROR(VLOOKUP(C12,sections!$H$1:$K$12,2,FALSE),"")</f>
        <v>0</v>
      </c>
      <c r="D13" s="42">
        <f>IFERROR(VLOOKUP(D12,sections!$H$1:$K$12,2,FALSE),"")</f>
        <v>8.1999999999999993</v>
      </c>
      <c r="E13" s="43">
        <f>IFERROR(VLOOKUP(E12,sections!$H$1:$K$12,2,FALSE),"")</f>
        <v>8.1999999999999993</v>
      </c>
      <c r="F13" s="43">
        <f>IFERROR(VLOOKUP(F12,sections!$H$1:$K$12,2,FALSE),"")</f>
        <v>8.1</v>
      </c>
      <c r="G13" s="42">
        <f>IFERROR(VLOOKUP(G12,sections!$H$1:$K$12,2,FALSE),"")</f>
        <v>1.21</v>
      </c>
      <c r="H13" s="34">
        <f>IF(SUM(C13:G13)&gt;0,SUM(C13:G13),0.1)</f>
        <v>25.71</v>
      </c>
      <c r="I13" s="35">
        <v>57</v>
      </c>
      <c r="K13" s="6">
        <f>RANK(H13,H$3:H$154,0)</f>
        <v>33</v>
      </c>
      <c r="M13" s="6" t="str">
        <f>B12</f>
        <v>RIC Neville Mccausland &amp; Mark Harrison</v>
      </c>
      <c r="N13" s="36">
        <f>IFERROR(H13+I13,"")</f>
        <v>82.710000000000008</v>
      </c>
    </row>
    <row r="14" spans="1:14" ht="12.75" customHeight="1" x14ac:dyDescent="0.35">
      <c r="N14" s="36"/>
    </row>
    <row r="15" spans="1:14" ht="12.75" customHeight="1" x14ac:dyDescent="0.7">
      <c r="A15" s="25" t="s">
        <v>241</v>
      </c>
      <c r="B15" s="26"/>
      <c r="C15" s="46">
        <v>1</v>
      </c>
      <c r="D15" s="46">
        <v>2</v>
      </c>
      <c r="E15" s="46">
        <v>3</v>
      </c>
      <c r="F15" s="46">
        <v>4</v>
      </c>
      <c r="G15" s="46">
        <v>5</v>
      </c>
      <c r="H15" s="28" t="s">
        <v>240</v>
      </c>
      <c r="I15" s="29"/>
      <c r="N15" s="36" t="str">
        <f>IFERROR(H15+I15,"")</f>
        <v/>
      </c>
    </row>
    <row r="16" spans="1:14" ht="12.75" customHeight="1" x14ac:dyDescent="0.4">
      <c r="A16" s="155">
        <v>1</v>
      </c>
      <c r="B16" s="154" t="str">
        <f>sections!B11</f>
        <v>WKE Brad Campbell &amp; Wayne Tibbits</v>
      </c>
      <c r="C16" s="30" t="s">
        <v>2</v>
      </c>
      <c r="D16" s="30" t="s">
        <v>6</v>
      </c>
      <c r="E16" s="30" t="s">
        <v>2</v>
      </c>
      <c r="F16" s="30" t="s">
        <v>6</v>
      </c>
      <c r="G16" s="30" t="s">
        <v>2</v>
      </c>
      <c r="H16" s="31"/>
      <c r="I16" s="32"/>
      <c r="N16" s="36"/>
    </row>
    <row r="17" spans="1:14" ht="12.75" customHeight="1" x14ac:dyDescent="0.6">
      <c r="A17" s="141"/>
      <c r="B17" s="141"/>
      <c r="C17" s="33">
        <f>IFERROR(VLOOKUP(C16,sections!$H$1:$K$12,2,FALSE),"")</f>
        <v>8.31</v>
      </c>
      <c r="D17" s="33">
        <f>IFERROR(VLOOKUP(D16,sections!$H$1:$K$12,2,FALSE),"")</f>
        <v>8.1999999999999993</v>
      </c>
      <c r="E17" s="33">
        <f>IFERROR(VLOOKUP(E16,sections!$H$1:$K$12,2,FALSE),"")</f>
        <v>8.31</v>
      </c>
      <c r="F17" s="33">
        <f>IFERROR(VLOOKUP(F16,sections!$H$1:$K$12,2,FALSE),"")</f>
        <v>8.1999999999999993</v>
      </c>
      <c r="G17" s="33">
        <f>IFERROR(VLOOKUP(G16,sections!$H$1:$K$12,2,FALSE),"")</f>
        <v>8.31</v>
      </c>
      <c r="H17" s="34">
        <f>IF(SUM(C17:G17)&gt;0,SUM(C17:G17),0.1)</f>
        <v>41.33</v>
      </c>
      <c r="I17" s="35">
        <v>99</v>
      </c>
      <c r="K17" s="6">
        <f>RANK(H17,H$3:H$154,0)</f>
        <v>3</v>
      </c>
      <c r="M17" s="6" t="str">
        <f>B16</f>
        <v>WKE Brad Campbell &amp; Wayne Tibbits</v>
      </c>
      <c r="N17" s="36">
        <f>IFERROR(H17+I17,"")</f>
        <v>140.32999999999998</v>
      </c>
    </row>
    <row r="18" spans="1:14" ht="12.75" customHeight="1" x14ac:dyDescent="0.4">
      <c r="A18" s="156">
        <v>2</v>
      </c>
      <c r="B18" s="153" t="str">
        <f>sections!B12</f>
        <v>HOK Carol &amp; Wayne Cameron</v>
      </c>
      <c r="C18" s="37" t="s">
        <v>7</v>
      </c>
      <c r="D18" s="38" t="s">
        <v>8</v>
      </c>
      <c r="E18" s="38" t="s">
        <v>6</v>
      </c>
      <c r="F18" s="37" t="s">
        <v>2</v>
      </c>
      <c r="G18" s="39" t="str">
        <f>IFERROR(VLOOKUP(G16,sections!$H$1:$K$12,4,FALSE),"")</f>
        <v>0-3</v>
      </c>
      <c r="H18" s="40"/>
      <c r="I18" s="41"/>
      <c r="N18" s="36"/>
    </row>
    <row r="19" spans="1:14" ht="12.75" customHeight="1" x14ac:dyDescent="0.6">
      <c r="A19" s="141"/>
      <c r="B19" s="141"/>
      <c r="C19" s="42">
        <f>IFERROR(VLOOKUP(C18,sections!$H$1:$K$12,2,FALSE),"")</f>
        <v>1.21</v>
      </c>
      <c r="D19" s="43">
        <f>IFERROR(VLOOKUP(D18,sections!$H$1:$K$12,2,FALSE),"")</f>
        <v>8.1</v>
      </c>
      <c r="E19" s="43">
        <f>IFERROR(VLOOKUP(E18,sections!$H$1:$K$12,2,FALSE),"")</f>
        <v>8.1999999999999993</v>
      </c>
      <c r="F19" s="42">
        <f>IFERROR(VLOOKUP(F18,sections!$H$1:$K$12,2,FALSE),"")</f>
        <v>8.31</v>
      </c>
      <c r="G19" s="33">
        <f>IFERROR(VLOOKUP(G18,sections!$H$1:$K$12,2,FALSE),"")</f>
        <v>0</v>
      </c>
      <c r="H19" s="34">
        <f>IF(SUM(C19:G19)&gt;0,SUM(C19:G19),0.1)</f>
        <v>25.82</v>
      </c>
      <c r="I19" s="35">
        <v>57</v>
      </c>
      <c r="K19" s="6">
        <f>RANK(H19,H$3:H$154,0)</f>
        <v>30</v>
      </c>
      <c r="M19" s="6" t="str">
        <f>B18</f>
        <v>HOK Carol &amp; Wayne Cameron</v>
      </c>
      <c r="N19" s="36">
        <f>IFERROR(H19+I19,"")</f>
        <v>82.82</v>
      </c>
    </row>
    <row r="20" spans="1:14" ht="12.75" customHeight="1" x14ac:dyDescent="0.4">
      <c r="A20" s="156">
        <v>3</v>
      </c>
      <c r="B20" s="153" t="str">
        <f>sections!B13</f>
        <v>TGA Danny Ward &amp; Tony Statham</v>
      </c>
      <c r="C20" s="38" t="s">
        <v>2</v>
      </c>
      <c r="D20" s="44" t="str">
        <f>IFERROR(VLOOKUP(D18,sections!$H$1:$K$12,4,FALSE),"")</f>
        <v>2-3</v>
      </c>
      <c r="E20" s="37" t="s">
        <v>7</v>
      </c>
      <c r="F20" s="39" t="str">
        <f>IFERROR(VLOOKUP(F16,sections!$H$1:$K$12,4,FALSE),"")</f>
        <v>1-3</v>
      </c>
      <c r="G20" s="37" t="s">
        <v>7</v>
      </c>
      <c r="H20" s="40"/>
      <c r="I20" s="41"/>
      <c r="N20" s="36"/>
    </row>
    <row r="21" spans="1:14" ht="12.75" customHeight="1" x14ac:dyDescent="0.6">
      <c r="A21" s="141"/>
      <c r="B21" s="141"/>
      <c r="C21" s="43">
        <f>IFERROR(VLOOKUP(C20,sections!$H$1:$K$12,2,FALSE),"")</f>
        <v>8.31</v>
      </c>
      <c r="D21" s="43">
        <f>IFERROR(VLOOKUP(D20,sections!$H$1:$K$12,2,FALSE),"")</f>
        <v>2.5</v>
      </c>
      <c r="E21" s="42">
        <f>IFERROR(VLOOKUP(E20,sections!$H$1:$K$12,2,FALSE),"")</f>
        <v>1.21</v>
      </c>
      <c r="F21" s="33">
        <f>IFERROR(VLOOKUP(F20,sections!$H$1:$K$12,2,FALSE),"")</f>
        <v>1.21</v>
      </c>
      <c r="G21" s="42">
        <f>IFERROR(VLOOKUP(G20,sections!$H$1:$K$12,2,FALSE),"")</f>
        <v>1.21</v>
      </c>
      <c r="H21" s="34">
        <f>IF(SUM(C21:G21)&gt;0,SUM(C21:G21),0.1)</f>
        <v>14.440000000000001</v>
      </c>
      <c r="I21" s="35"/>
      <c r="K21" s="6">
        <f>RANK(H21,H$3:H$154,0)</f>
        <v>46</v>
      </c>
      <c r="M21" s="6" t="str">
        <f>B20</f>
        <v>TGA Danny Ward &amp; Tony Statham</v>
      </c>
      <c r="N21" s="36">
        <f>IFERROR(H21+I21,"")</f>
        <v>14.440000000000001</v>
      </c>
    </row>
    <row r="22" spans="1:14" ht="12.75" customHeight="1" x14ac:dyDescent="0.4">
      <c r="A22" s="156">
        <v>4</v>
      </c>
      <c r="B22" s="153" t="str">
        <f>sections!B14</f>
        <v>INV Mike McKenzie &amp; Wendy Stevens</v>
      </c>
      <c r="C22" s="44" t="str">
        <f>IFERROR(VLOOKUP(C20,sections!$H$1:$K$12,4,FALSE),"")</f>
        <v>0-3</v>
      </c>
      <c r="D22" s="37" t="s">
        <v>9</v>
      </c>
      <c r="E22" s="39" t="str">
        <f>IFERROR(VLOOKUP(E16,sections!$H$1:$K$12,4,FALSE),"")</f>
        <v>0-3</v>
      </c>
      <c r="F22" s="45" t="str">
        <f>IFERROR(VLOOKUP(F18,sections!$H$1:$K$12,4,FALSE),"")</f>
        <v>0-3</v>
      </c>
      <c r="G22" s="38" t="s">
        <v>7</v>
      </c>
      <c r="H22" s="40"/>
      <c r="I22" s="41"/>
      <c r="N22" s="36"/>
    </row>
    <row r="23" spans="1:14" ht="12.75" customHeight="1" x14ac:dyDescent="0.6">
      <c r="A23" s="157"/>
      <c r="B23" s="141"/>
      <c r="C23" s="43">
        <f>IFERROR(VLOOKUP(C22,sections!$H$1:$K$12,2,FALSE),"")</f>
        <v>0</v>
      </c>
      <c r="D23" s="42">
        <f>IFERROR(VLOOKUP(D22,sections!$H$1:$K$12,2,FALSE),"")</f>
        <v>2.5</v>
      </c>
      <c r="E23" s="33">
        <f>IFERROR(VLOOKUP(E22,sections!$H$1:$K$12,2,FALSE),"")</f>
        <v>0</v>
      </c>
      <c r="F23" s="42">
        <f>IFERROR(VLOOKUP(F22,sections!$H$1:$K$12,2,FALSE),"")</f>
        <v>0</v>
      </c>
      <c r="G23" s="43">
        <f>IFERROR(VLOOKUP(G22,sections!$H$1:$K$12,2,FALSE),"")</f>
        <v>1.21</v>
      </c>
      <c r="H23" s="34">
        <f>IF(SUM(C23:G23)&gt;0,SUM(C23:G23),0.1)</f>
        <v>3.71</v>
      </c>
      <c r="I23" s="35"/>
      <c r="K23" s="6">
        <f>RANK(H23,H$3:H$154,0)</f>
        <v>60</v>
      </c>
      <c r="M23" s="6" t="str">
        <f>B22</f>
        <v>INV Mike McKenzie &amp; Wendy Stevens</v>
      </c>
      <c r="N23" s="36">
        <f>IFERROR(H23+I23,"")</f>
        <v>3.71</v>
      </c>
    </row>
    <row r="24" spans="1:14" ht="12.75" customHeight="1" x14ac:dyDescent="0.4">
      <c r="A24" s="156">
        <v>5</v>
      </c>
      <c r="B24" s="153" t="str">
        <f>sections!B15</f>
        <v>MAT Kevin Crighton &amp; Brian Morgan</v>
      </c>
      <c r="C24" s="45" t="str">
        <f>IFERROR(VLOOKUP(C18,sections!$H$1:$K$12,4,FALSE),"")</f>
        <v>3-1</v>
      </c>
      <c r="D24" s="39" t="str">
        <f>IFERROR(VLOOKUP(D16,sections!$H$1:$K$12,4,FALSE),"")</f>
        <v>1-3</v>
      </c>
      <c r="E24" s="45" t="str">
        <f>IFERROR(VLOOKUP(E20,sections!$H$1:$K$12,4,FALSE),"")</f>
        <v>3-1</v>
      </c>
      <c r="F24" s="38" t="s">
        <v>3</v>
      </c>
      <c r="G24" s="44" t="str">
        <f>IFERROR(VLOOKUP(G22,sections!$H$1:$K$12,4,FALSE),"")</f>
        <v>3-1</v>
      </c>
      <c r="H24" s="40"/>
      <c r="I24" s="41"/>
      <c r="N24" s="36"/>
    </row>
    <row r="25" spans="1:14" ht="12.75" customHeight="1" x14ac:dyDescent="0.6">
      <c r="A25" s="141"/>
      <c r="B25" s="141"/>
      <c r="C25" s="42">
        <f>IFERROR(VLOOKUP(C24,sections!$H$1:$K$12,2,FALSE),"")</f>
        <v>8.1999999999999993</v>
      </c>
      <c r="D25" s="33">
        <f>IFERROR(VLOOKUP(D24,sections!$H$1:$K$12,2,FALSE),"")</f>
        <v>1.21</v>
      </c>
      <c r="E25" s="42">
        <f>IFERROR(VLOOKUP(E24,sections!$H$1:$K$12,2,FALSE),"")</f>
        <v>8.1999999999999993</v>
      </c>
      <c r="F25" s="43">
        <f>IFERROR(VLOOKUP(F24,sections!$H$1:$K$12,2,FALSE),"")</f>
        <v>0</v>
      </c>
      <c r="G25" s="43">
        <f>IFERROR(VLOOKUP(G24,sections!$H$1:$K$12,2,FALSE),"")</f>
        <v>8.1999999999999993</v>
      </c>
      <c r="H25" s="34">
        <f>IF(SUM(C25:G25)&gt;0,SUM(C25:G25),0.1)</f>
        <v>25.81</v>
      </c>
      <c r="I25" s="35"/>
      <c r="K25" s="6">
        <f>RANK(H25,H$3:H$154,0)</f>
        <v>32</v>
      </c>
      <c r="M25" s="6" t="str">
        <f>B24</f>
        <v>MAT Kevin Crighton &amp; Brian Morgan</v>
      </c>
      <c r="N25" s="36">
        <f>IFERROR(H25+I25,"")</f>
        <v>25.81</v>
      </c>
    </row>
    <row r="26" spans="1:14" ht="12.75" customHeight="1" x14ac:dyDescent="0.4">
      <c r="A26" s="156">
        <v>6</v>
      </c>
      <c r="B26" s="153" t="str">
        <f>sections!B16</f>
        <v>PAT Mark Lowry &amp; Niall Hanlon</v>
      </c>
      <c r="C26" s="39" t="str">
        <f>IFERROR(VLOOKUP(C16,sections!$H$1:$K$12,4,FALSE),"")</f>
        <v>0-3</v>
      </c>
      <c r="D26" s="45" t="str">
        <f>IFERROR(VLOOKUP(D22,sections!$H$1:$K$12,4,FALSE),"")</f>
        <v>3-2</v>
      </c>
      <c r="E26" s="44" t="str">
        <f>IFERROR(VLOOKUP(E18,sections!$H$1:$K$12,4,FALSE),"")</f>
        <v>1-3</v>
      </c>
      <c r="F26" s="44" t="str">
        <f>IFERROR(VLOOKUP(F24,sections!$H$1:$K$12,4,FALSE),"")</f>
        <v>3-0</v>
      </c>
      <c r="G26" s="45" t="str">
        <f>IFERROR(VLOOKUP(G20,sections!$H$1:$K$12,4,FALSE),"")</f>
        <v>3-1</v>
      </c>
      <c r="H26" s="40"/>
      <c r="I26" s="41"/>
      <c r="N26" s="36"/>
    </row>
    <row r="27" spans="1:14" ht="12.75" customHeight="1" x14ac:dyDescent="0.6">
      <c r="A27" s="141"/>
      <c r="B27" s="141"/>
      <c r="C27" s="33">
        <f>IFERROR(VLOOKUP(C26,sections!$H$1:$K$12,2,FALSE),"")</f>
        <v>0</v>
      </c>
      <c r="D27" s="42">
        <f>IFERROR(VLOOKUP(D26,sections!$H$1:$K$12,2,FALSE),"")</f>
        <v>8.1</v>
      </c>
      <c r="E27" s="43">
        <f>IFERROR(VLOOKUP(E26,sections!$H$1:$K$12,2,FALSE),"")</f>
        <v>1.21</v>
      </c>
      <c r="F27" s="43">
        <f>IFERROR(VLOOKUP(F26,sections!$H$1:$K$12,2,FALSE),"")</f>
        <v>8.31</v>
      </c>
      <c r="G27" s="42">
        <f>IFERROR(VLOOKUP(G26,sections!$H$1:$K$12,2,FALSE),"")</f>
        <v>8.1999999999999993</v>
      </c>
      <c r="H27" s="34">
        <f>IF(SUM(C27:G27)&gt;0,SUM(C27:G27),0.1)</f>
        <v>25.819999999999997</v>
      </c>
      <c r="I27" s="35">
        <v>57</v>
      </c>
      <c r="K27" s="6">
        <f>RANK(H27,H$3:H$154,0)</f>
        <v>31</v>
      </c>
      <c r="M27" s="6" t="str">
        <f>B26</f>
        <v>PAT Mark Lowry &amp; Niall Hanlon</v>
      </c>
      <c r="N27" s="36">
        <f>IFERROR(H27+I27,"")</f>
        <v>82.82</v>
      </c>
    </row>
    <row r="28" spans="1:14" ht="12.75" customHeight="1" x14ac:dyDescent="0.35">
      <c r="N28" s="36"/>
    </row>
    <row r="29" spans="1:14" ht="12.75" customHeight="1" x14ac:dyDescent="0.7">
      <c r="A29" s="25" t="s">
        <v>242</v>
      </c>
      <c r="B29" s="26"/>
      <c r="C29" s="46">
        <v>1</v>
      </c>
      <c r="D29" s="46">
        <v>2</v>
      </c>
      <c r="E29" s="46">
        <v>3</v>
      </c>
      <c r="F29" s="46">
        <v>4</v>
      </c>
      <c r="G29" s="46">
        <v>5</v>
      </c>
      <c r="H29" s="28" t="s">
        <v>240</v>
      </c>
      <c r="I29" s="29"/>
      <c r="N29" s="36" t="str">
        <f>IFERROR(H29+I29,"")</f>
        <v/>
      </c>
    </row>
    <row r="30" spans="1:14" ht="12.75" customHeight="1" x14ac:dyDescent="0.4">
      <c r="A30" s="155">
        <v>1</v>
      </c>
      <c r="B30" s="154" t="str">
        <f>sections!B19</f>
        <v>TGA Tom Cook &amp; George Elvin</v>
      </c>
      <c r="C30" s="30" t="s">
        <v>8</v>
      </c>
      <c r="D30" s="30" t="s">
        <v>2</v>
      </c>
      <c r="E30" s="30" t="s">
        <v>2</v>
      </c>
      <c r="F30" s="30" t="s">
        <v>7</v>
      </c>
      <c r="G30" s="30" t="s">
        <v>7</v>
      </c>
      <c r="H30" s="31"/>
      <c r="I30" s="32"/>
      <c r="N30" s="36"/>
    </row>
    <row r="31" spans="1:14" ht="12.75" customHeight="1" x14ac:dyDescent="0.6">
      <c r="A31" s="141"/>
      <c r="B31" s="141"/>
      <c r="C31" s="33">
        <f>IFERROR(VLOOKUP(C30,sections!$H$1:$K$12,2,FALSE),"")</f>
        <v>8.1</v>
      </c>
      <c r="D31" s="33">
        <f>IFERROR(VLOOKUP(D30,sections!$H$1:$K$12,2,FALSE),"")</f>
        <v>8.31</v>
      </c>
      <c r="E31" s="33">
        <f>IFERROR(VLOOKUP(E30,sections!$H$1:$K$12,2,FALSE),"")</f>
        <v>8.31</v>
      </c>
      <c r="F31" s="33">
        <f>IFERROR(VLOOKUP(F30,sections!$H$1:$K$12,2,FALSE),"")</f>
        <v>1.21</v>
      </c>
      <c r="G31" s="33">
        <f>IFERROR(VLOOKUP(G30,sections!$H$1:$K$12,2,FALSE),"")</f>
        <v>1.21</v>
      </c>
      <c r="H31" s="34">
        <f>IF(SUM(C31:G31)&gt;0,SUM(C31:G31),0.1)</f>
        <v>27.14</v>
      </c>
      <c r="I31" s="35"/>
      <c r="K31" s="6">
        <f>RANK(H31,H$3:H$154,0)</f>
        <v>28</v>
      </c>
      <c r="M31" s="6" t="str">
        <f>B30</f>
        <v>TGA Tom Cook &amp; George Elvin</v>
      </c>
      <c r="N31" s="36">
        <f>IFERROR(H31+I31,"")</f>
        <v>27.14</v>
      </c>
    </row>
    <row r="32" spans="1:14" ht="12.75" customHeight="1" x14ac:dyDescent="0.4">
      <c r="A32" s="156">
        <v>2</v>
      </c>
      <c r="B32" s="153" t="str">
        <f>sections!B20</f>
        <v>TOK Rangi Pirika &amp; Guy Bartlett</v>
      </c>
      <c r="C32" s="37" t="s">
        <v>2</v>
      </c>
      <c r="D32" s="38" t="s">
        <v>9</v>
      </c>
      <c r="E32" s="38" t="s">
        <v>3</v>
      </c>
      <c r="F32" s="37" t="s">
        <v>2</v>
      </c>
      <c r="G32" s="39" t="str">
        <f>IFERROR(VLOOKUP(G30,sections!$H$1:$K$12,4,FALSE),"")</f>
        <v>3-1</v>
      </c>
      <c r="H32" s="40"/>
      <c r="I32" s="41"/>
      <c r="N32" s="36"/>
    </row>
    <row r="33" spans="1:14" ht="12.75" customHeight="1" x14ac:dyDescent="0.6">
      <c r="A33" s="141"/>
      <c r="B33" s="141"/>
      <c r="C33" s="42">
        <f>IFERROR(VLOOKUP(C32,sections!$H$1:$K$12,2,FALSE),"")</f>
        <v>8.31</v>
      </c>
      <c r="D33" s="43">
        <f>IFERROR(VLOOKUP(D32,sections!$H$1:$K$12,2,FALSE),"")</f>
        <v>2.5</v>
      </c>
      <c r="E33" s="43">
        <f>IFERROR(VLOOKUP(E32,sections!$H$1:$K$12,2,FALSE),"")</f>
        <v>0</v>
      </c>
      <c r="F33" s="42">
        <f>IFERROR(VLOOKUP(F32,sections!$H$1:$K$12,2,FALSE),"")</f>
        <v>8.31</v>
      </c>
      <c r="G33" s="33">
        <f>IFERROR(VLOOKUP(G32,sections!$H$1:$K$12,2,FALSE),"")</f>
        <v>8.1999999999999993</v>
      </c>
      <c r="H33" s="34">
        <f>IF(SUM(C33:G33)&gt;0,SUM(C33:G33),0.1)</f>
        <v>27.32</v>
      </c>
      <c r="I33" s="35">
        <v>57</v>
      </c>
      <c r="K33" s="6">
        <f>RANK(H33,H$3:H$154,0)</f>
        <v>25</v>
      </c>
      <c r="M33" s="6" t="str">
        <f>B32</f>
        <v>TOK Rangi Pirika &amp; Guy Bartlett</v>
      </c>
      <c r="N33" s="36">
        <f>IFERROR(H33+I33,"")</f>
        <v>84.32</v>
      </c>
    </row>
    <row r="34" spans="1:14" ht="12.75" customHeight="1" x14ac:dyDescent="0.4">
      <c r="A34" s="156">
        <v>3</v>
      </c>
      <c r="B34" s="153" t="str">
        <f>sections!B21</f>
        <v>HEN Malcolm Hussey &amp; Eloni Rateri</v>
      </c>
      <c r="C34" s="38" t="s">
        <v>2</v>
      </c>
      <c r="D34" s="44" t="str">
        <f>IFERROR(VLOOKUP(D32,sections!$H$1:$K$12,4,FALSE),"")</f>
        <v>3-2</v>
      </c>
      <c r="E34" s="37" t="s">
        <v>2</v>
      </c>
      <c r="F34" s="39" t="str">
        <f>IFERROR(VLOOKUP(F30,sections!$H$1:$K$12,4,FALSE),"")</f>
        <v>3-1</v>
      </c>
      <c r="G34" s="37" t="s">
        <v>6</v>
      </c>
      <c r="H34" s="40"/>
      <c r="I34" s="41"/>
      <c r="N34" s="36"/>
    </row>
    <row r="35" spans="1:14" ht="12.75" customHeight="1" x14ac:dyDescent="0.6">
      <c r="A35" s="141"/>
      <c r="B35" s="141"/>
      <c r="C35" s="43">
        <f>IFERROR(VLOOKUP(C34,sections!$H$1:$K$12,2,FALSE),"")</f>
        <v>8.31</v>
      </c>
      <c r="D35" s="43">
        <f>IFERROR(VLOOKUP(D34,sections!$H$1:$K$12,2,FALSE),"")</f>
        <v>8.1</v>
      </c>
      <c r="E35" s="42">
        <f>IFERROR(VLOOKUP(E34,sections!$H$1:$K$12,2,FALSE),"")</f>
        <v>8.31</v>
      </c>
      <c r="F35" s="33">
        <f>IFERROR(VLOOKUP(F34,sections!$H$1:$K$12,2,FALSE),"")</f>
        <v>8.1999999999999993</v>
      </c>
      <c r="G35" s="42">
        <f>IFERROR(VLOOKUP(G34,sections!$H$1:$K$12,2,FALSE),"")</f>
        <v>8.1999999999999993</v>
      </c>
      <c r="H35" s="34">
        <f>IF(SUM(C35:G35)&gt;0,SUM(C35:G35),0.1)</f>
        <v>41.120000000000005</v>
      </c>
      <c r="I35" s="35">
        <v>99</v>
      </c>
      <c r="K35" s="6">
        <f>RANK(H35,H$3:H$154,0)</f>
        <v>6</v>
      </c>
      <c r="M35" s="6" t="str">
        <f>B34</f>
        <v>HEN Malcolm Hussey &amp; Eloni Rateri</v>
      </c>
      <c r="N35" s="36">
        <f>IFERROR(H35+I35,"")</f>
        <v>140.12</v>
      </c>
    </row>
    <row r="36" spans="1:14" ht="12.75" customHeight="1" x14ac:dyDescent="0.4">
      <c r="A36" s="156">
        <v>4</v>
      </c>
      <c r="B36" s="153" t="str">
        <f>sections!B22</f>
        <v>WKE Denise Brennock &amp; Chris Tubby</v>
      </c>
      <c r="C36" s="44" t="str">
        <f>IFERROR(VLOOKUP(C34,sections!$H$1:$K$12,4,FALSE),"")</f>
        <v>0-3</v>
      </c>
      <c r="D36" s="37" t="s">
        <v>9</v>
      </c>
      <c r="E36" s="39" t="str">
        <f>IFERROR(VLOOKUP(E30,sections!$H$1:$K$12,4,FALSE),"")</f>
        <v>0-3</v>
      </c>
      <c r="F36" s="45" t="str">
        <f>IFERROR(VLOOKUP(F32,sections!$H$1:$K$12,4,FALSE),"")</f>
        <v>0-3</v>
      </c>
      <c r="G36" s="38" t="s">
        <v>7</v>
      </c>
      <c r="H36" s="40"/>
      <c r="I36" s="41"/>
      <c r="N36" s="36"/>
    </row>
    <row r="37" spans="1:14" ht="12.75" customHeight="1" x14ac:dyDescent="0.6">
      <c r="A37" s="157"/>
      <c r="B37" s="141"/>
      <c r="C37" s="43">
        <f>IFERROR(VLOOKUP(C36,sections!$H$1:$K$12,2,FALSE),"")</f>
        <v>0</v>
      </c>
      <c r="D37" s="42">
        <f>IFERROR(VLOOKUP(D36,sections!$H$1:$K$12,2,FALSE),"")</f>
        <v>2.5</v>
      </c>
      <c r="E37" s="33">
        <f>IFERROR(VLOOKUP(E36,sections!$H$1:$K$12,2,FALSE),"")</f>
        <v>0</v>
      </c>
      <c r="F37" s="42">
        <f>IFERROR(VLOOKUP(F36,sections!$H$1:$K$12,2,FALSE),"")</f>
        <v>0</v>
      </c>
      <c r="G37" s="43">
        <f>IFERROR(VLOOKUP(G36,sections!$H$1:$K$12,2,FALSE),"")</f>
        <v>1.21</v>
      </c>
      <c r="H37" s="34">
        <f>IF(SUM(C37:G37)&gt;0,SUM(C37:G37),0.1)</f>
        <v>3.71</v>
      </c>
      <c r="I37" s="35"/>
      <c r="K37" s="6">
        <f>RANK(H37,H$3:H$154,0)</f>
        <v>60</v>
      </c>
      <c r="M37" s="6" t="str">
        <f>B36</f>
        <v>WKE Denise Brennock &amp; Chris Tubby</v>
      </c>
      <c r="N37" s="36">
        <f>IFERROR(H37+I37,"")</f>
        <v>3.71</v>
      </c>
    </row>
    <row r="38" spans="1:14" ht="12.75" customHeight="1" x14ac:dyDescent="0.4">
      <c r="A38" s="156">
        <v>5</v>
      </c>
      <c r="B38" s="153" t="str">
        <f>sections!B23</f>
        <v>NSC Mou &amp; Frances Kokaua</v>
      </c>
      <c r="C38" s="45" t="str">
        <f>IFERROR(VLOOKUP(C32,sections!$H$1:$K$12,4,FALSE),"")</f>
        <v>0-3</v>
      </c>
      <c r="D38" s="39" t="str">
        <f>IFERROR(VLOOKUP(D30,sections!$H$1:$K$12,4,FALSE),"")</f>
        <v>0-3</v>
      </c>
      <c r="E38" s="45" t="str">
        <f>IFERROR(VLOOKUP(E34,sections!$H$1:$K$12,4,FALSE),"")</f>
        <v>0-3</v>
      </c>
      <c r="F38" s="38" t="s">
        <v>3</v>
      </c>
      <c r="G38" s="44" t="str">
        <f>IFERROR(VLOOKUP(G36,sections!$H$1:$K$12,4,FALSE),"")</f>
        <v>3-1</v>
      </c>
      <c r="H38" s="40"/>
      <c r="I38" s="41"/>
      <c r="N38" s="36"/>
    </row>
    <row r="39" spans="1:14" ht="12.75" customHeight="1" x14ac:dyDescent="0.6">
      <c r="A39" s="141"/>
      <c r="B39" s="141"/>
      <c r="C39" s="42">
        <f>IFERROR(VLOOKUP(C38,sections!$H$1:$K$12,2,FALSE),"")</f>
        <v>0</v>
      </c>
      <c r="D39" s="33">
        <f>IFERROR(VLOOKUP(D38,sections!$H$1:$K$12,2,FALSE),"")</f>
        <v>0</v>
      </c>
      <c r="E39" s="42">
        <f>IFERROR(VLOOKUP(E38,sections!$H$1:$K$12,2,FALSE),"")</f>
        <v>0</v>
      </c>
      <c r="F39" s="43">
        <f>IFERROR(VLOOKUP(F38,sections!$H$1:$K$12,2,FALSE),"")</f>
        <v>0</v>
      </c>
      <c r="G39" s="43">
        <f>IFERROR(VLOOKUP(G38,sections!$H$1:$K$12,2,FALSE),"")</f>
        <v>8.1999999999999993</v>
      </c>
      <c r="H39" s="34">
        <f>IF(SUM(C39:G39)&gt;0,SUM(C39:G39),0.1)</f>
        <v>8.1999999999999993</v>
      </c>
      <c r="I39" s="35"/>
      <c r="K39" s="6">
        <f>RANK(H39,H$3:H$154,0)</f>
        <v>57</v>
      </c>
      <c r="M39" s="6" t="str">
        <f>B38</f>
        <v>NSC Mou &amp; Frances Kokaua</v>
      </c>
      <c r="N39" s="36">
        <f>IFERROR(H39+I39,"")</f>
        <v>8.1999999999999993</v>
      </c>
    </row>
    <row r="40" spans="1:14" ht="12.75" customHeight="1" x14ac:dyDescent="0.4">
      <c r="A40" s="156">
        <v>6</v>
      </c>
      <c r="B40" s="153" t="str">
        <f>sections!B24</f>
        <v>PAP Maru Aubrey &amp; Jimmy Hall</v>
      </c>
      <c r="C40" s="39" t="str">
        <f>IFERROR(VLOOKUP(C30,sections!$H$1:$K$12,4,FALSE),"")</f>
        <v>2-3</v>
      </c>
      <c r="D40" s="45" t="str">
        <f>IFERROR(VLOOKUP(D36,sections!$H$1:$K$12,4,FALSE),"")</f>
        <v>3-2</v>
      </c>
      <c r="E40" s="44" t="str">
        <f>IFERROR(VLOOKUP(E32,sections!$H$1:$K$12,4,FALSE),"")</f>
        <v>3-0</v>
      </c>
      <c r="F40" s="44" t="str">
        <f>IFERROR(VLOOKUP(F38,sections!$H$1:$K$12,4,FALSE),"")</f>
        <v>3-0</v>
      </c>
      <c r="G40" s="45" t="str">
        <f>IFERROR(VLOOKUP(G34,sections!$H$1:$K$12,4,FALSE),"")</f>
        <v>1-3</v>
      </c>
      <c r="H40" s="40"/>
      <c r="I40" s="41"/>
      <c r="N40" s="36"/>
    </row>
    <row r="41" spans="1:14" ht="12.75" customHeight="1" x14ac:dyDescent="0.6">
      <c r="A41" s="141"/>
      <c r="B41" s="141"/>
      <c r="C41" s="33">
        <f>IFERROR(VLOOKUP(C40,sections!$H$1:$K$12,2,FALSE),"")</f>
        <v>2.5</v>
      </c>
      <c r="D41" s="42">
        <f>IFERROR(VLOOKUP(D40,sections!$H$1:$K$12,2,FALSE),"")</f>
        <v>8.1</v>
      </c>
      <c r="E41" s="43">
        <f>IFERROR(VLOOKUP(E40,sections!$H$1:$K$12,2,FALSE),"")</f>
        <v>8.31</v>
      </c>
      <c r="F41" s="43">
        <f>IFERROR(VLOOKUP(F40,sections!$H$1:$K$12,2,FALSE),"")</f>
        <v>8.31</v>
      </c>
      <c r="G41" s="42">
        <f>IFERROR(VLOOKUP(G40,sections!$H$1:$K$12,2,FALSE),"")</f>
        <v>1.21</v>
      </c>
      <c r="H41" s="34">
        <f>IF(SUM(C41:G41)&gt;0,SUM(C41:G41),0.1)</f>
        <v>28.43</v>
      </c>
      <c r="I41" s="35">
        <v>57</v>
      </c>
      <c r="K41" s="6">
        <f>RANK(H41,H$3:H$154,0)</f>
        <v>21</v>
      </c>
      <c r="M41" s="6" t="str">
        <f>B40</f>
        <v>PAP Maru Aubrey &amp; Jimmy Hall</v>
      </c>
      <c r="N41" s="36">
        <f>IFERROR(H41+I41,"")</f>
        <v>85.43</v>
      </c>
    </row>
    <row r="42" spans="1:14" ht="12.75" customHeight="1" x14ac:dyDescent="0.35">
      <c r="N42" s="36"/>
    </row>
    <row r="43" spans="1:14" ht="12.75" customHeight="1" x14ac:dyDescent="0.7">
      <c r="A43" s="25" t="s">
        <v>243</v>
      </c>
      <c r="B43" s="26"/>
      <c r="C43" s="46">
        <v>1</v>
      </c>
      <c r="D43" s="46">
        <v>2</v>
      </c>
      <c r="E43" s="46">
        <v>3</v>
      </c>
      <c r="F43" s="46">
        <v>4</v>
      </c>
      <c r="G43" s="46">
        <v>5</v>
      </c>
      <c r="H43" s="28" t="s">
        <v>240</v>
      </c>
      <c r="I43" s="29"/>
      <c r="N43" s="36"/>
    </row>
    <row r="44" spans="1:14" ht="12.75" customHeight="1" x14ac:dyDescent="0.4">
      <c r="A44" s="155">
        <v>1</v>
      </c>
      <c r="B44" s="154" t="str">
        <f>sections!B27</f>
        <v>TGA Mike Ryan &amp; John McGrath</v>
      </c>
      <c r="C44" s="30" t="s">
        <v>6</v>
      </c>
      <c r="D44" s="30" t="s">
        <v>2</v>
      </c>
      <c r="E44" s="30" t="s">
        <v>2</v>
      </c>
      <c r="F44" s="30" t="s">
        <v>8</v>
      </c>
      <c r="G44" s="30" t="s">
        <v>7</v>
      </c>
      <c r="H44" s="31"/>
      <c r="I44" s="32"/>
      <c r="N44" s="36"/>
    </row>
    <row r="45" spans="1:14" ht="12.75" customHeight="1" x14ac:dyDescent="0.6">
      <c r="A45" s="141"/>
      <c r="B45" s="141"/>
      <c r="C45" s="33">
        <f>IFERROR(VLOOKUP(C44,sections!$H$1:$K$12,2,FALSE),"")</f>
        <v>8.1999999999999993</v>
      </c>
      <c r="D45" s="33">
        <f>IFERROR(VLOOKUP(D44,sections!$H$1:$K$12,2,FALSE),"")</f>
        <v>8.31</v>
      </c>
      <c r="E45" s="33">
        <f>IFERROR(VLOOKUP(E44,sections!$H$1:$K$12,2,FALSE),"")</f>
        <v>8.31</v>
      </c>
      <c r="F45" s="33">
        <f>IFERROR(VLOOKUP(F44,sections!$H$1:$K$12,2,FALSE),"")</f>
        <v>8.1</v>
      </c>
      <c r="G45" s="33">
        <f>IFERROR(VLOOKUP(G44,sections!$H$1:$K$12,2,FALSE),"")</f>
        <v>1.21</v>
      </c>
      <c r="H45" s="34">
        <f>IF(SUM(C45:G45)&gt;0,SUM(C45:G45),0.1)</f>
        <v>34.130000000000003</v>
      </c>
      <c r="I45" s="35">
        <v>57</v>
      </c>
      <c r="K45" s="6">
        <f>RANK(H45,H$3:H$154,0)</f>
        <v>13</v>
      </c>
      <c r="M45" s="6" t="str">
        <f>B44</f>
        <v>TGA Mike Ryan &amp; John McGrath</v>
      </c>
      <c r="N45" s="36">
        <f>IFERROR(H45+I45,"")</f>
        <v>91.13</v>
      </c>
    </row>
    <row r="46" spans="1:14" ht="12.75" customHeight="1" x14ac:dyDescent="0.4">
      <c r="A46" s="156">
        <v>2</v>
      </c>
      <c r="B46" s="153" t="str">
        <f>sections!B28</f>
        <v>BAYS Neil Bowman &amp; Jonathan Parker</v>
      </c>
      <c r="C46" s="37" t="s">
        <v>6</v>
      </c>
      <c r="D46" s="38" t="s">
        <v>6</v>
      </c>
      <c r="E46" s="38" t="s">
        <v>8</v>
      </c>
      <c r="F46" s="37" t="s">
        <v>6</v>
      </c>
      <c r="G46" s="39" t="str">
        <f>IFERROR(VLOOKUP(G44,sections!$H$1:$K$12,4,FALSE),"")</f>
        <v>3-1</v>
      </c>
      <c r="H46" s="40"/>
      <c r="I46" s="41"/>
      <c r="N46" s="36"/>
    </row>
    <row r="47" spans="1:14" ht="12.75" customHeight="1" x14ac:dyDescent="0.6">
      <c r="A47" s="141"/>
      <c r="B47" s="141"/>
      <c r="C47" s="42">
        <f>IFERROR(VLOOKUP(C46,sections!$H$1:$K$12,2,FALSE),"")</f>
        <v>8.1999999999999993</v>
      </c>
      <c r="D47" s="43">
        <f>IFERROR(VLOOKUP(D46,sections!$H$1:$K$12,2,FALSE),"")</f>
        <v>8.1999999999999993</v>
      </c>
      <c r="E47" s="43">
        <f>IFERROR(VLOOKUP(E46,sections!$H$1:$K$12,2,FALSE),"")</f>
        <v>8.1</v>
      </c>
      <c r="F47" s="42">
        <f>IFERROR(VLOOKUP(F46,sections!$H$1:$K$12,2,FALSE),"")</f>
        <v>8.1999999999999993</v>
      </c>
      <c r="G47" s="33">
        <f>IFERROR(VLOOKUP(G46,sections!$H$1:$K$12,2,FALSE),"")</f>
        <v>8.1999999999999993</v>
      </c>
      <c r="H47" s="34">
        <f>IF(SUM(C47:G47)&gt;0,SUM(C47:G47),0.1)</f>
        <v>40.900000000000006</v>
      </c>
      <c r="I47" s="35">
        <v>99</v>
      </c>
      <c r="K47" s="6">
        <f>RANK(H47,H$3:H$154,0)</f>
        <v>8</v>
      </c>
      <c r="M47" s="6" t="str">
        <f>B46</f>
        <v>BAYS Neil Bowman &amp; Jonathan Parker</v>
      </c>
      <c r="N47" s="36">
        <f>IFERROR(H47+I47,"")</f>
        <v>139.9</v>
      </c>
    </row>
    <row r="48" spans="1:14" ht="12.75" customHeight="1" x14ac:dyDescent="0.4">
      <c r="A48" s="156">
        <v>3</v>
      </c>
      <c r="B48" s="153" t="str">
        <f>sections!B29</f>
        <v>PAT Rod Wirepa &amp; Shay Laing-Smith</v>
      </c>
      <c r="C48" s="38" t="s">
        <v>6</v>
      </c>
      <c r="D48" s="44" t="str">
        <f>IFERROR(VLOOKUP(D46,sections!$H$1:$K$12,4,FALSE),"")</f>
        <v>1-3</v>
      </c>
      <c r="E48" s="37" t="s">
        <v>8</v>
      </c>
      <c r="F48" s="39" t="str">
        <f>IFERROR(VLOOKUP(F44,sections!$H$1:$K$12,4,FALSE),"")</f>
        <v>2-3</v>
      </c>
      <c r="G48" s="37" t="s">
        <v>2</v>
      </c>
      <c r="H48" s="40"/>
      <c r="I48" s="41"/>
      <c r="N48" s="36"/>
    </row>
    <row r="49" spans="1:14" ht="12.75" customHeight="1" x14ac:dyDescent="0.6">
      <c r="A49" s="141"/>
      <c r="B49" s="141"/>
      <c r="C49" s="43">
        <f>IFERROR(VLOOKUP(C48,sections!$H$1:$K$12,2,FALSE),"")</f>
        <v>8.1999999999999993</v>
      </c>
      <c r="D49" s="43">
        <f>IFERROR(VLOOKUP(D48,sections!$H$1:$K$12,2,FALSE),"")</f>
        <v>1.21</v>
      </c>
      <c r="E49" s="42">
        <f>IFERROR(VLOOKUP(E48,sections!$H$1:$K$12,2,FALSE),"")</f>
        <v>8.1</v>
      </c>
      <c r="F49" s="33">
        <f>IFERROR(VLOOKUP(F48,sections!$H$1:$K$12,2,FALSE),"")</f>
        <v>2.5</v>
      </c>
      <c r="G49" s="42">
        <f>IFERROR(VLOOKUP(G48,sections!$H$1:$K$12,2,FALSE),"")</f>
        <v>8.31</v>
      </c>
      <c r="H49" s="34">
        <f>IF(SUM(C49:G49)&gt;0,SUM(C49:G49),0.1)</f>
        <v>28.32</v>
      </c>
      <c r="I49" s="35">
        <v>57</v>
      </c>
      <c r="K49" s="6">
        <f>RANK(H49,H$3:H$154,0)</f>
        <v>23</v>
      </c>
      <c r="M49" s="6" t="str">
        <f>B48</f>
        <v>PAT Rod Wirepa &amp; Shay Laing-Smith</v>
      </c>
      <c r="N49" s="36">
        <f>IFERROR(H49+I49,"")</f>
        <v>85.32</v>
      </c>
    </row>
    <row r="50" spans="1:14" ht="12.75" customHeight="1" x14ac:dyDescent="0.4">
      <c r="A50" s="156">
        <v>4</v>
      </c>
      <c r="B50" s="153" t="str">
        <f>sections!B30</f>
        <v>TOK Wendy Cook &amp; Will Brown</v>
      </c>
      <c r="C50" s="44" t="str">
        <f>IFERROR(VLOOKUP(C48,sections!$H$1:$K$12,4,FALSE),"")</f>
        <v>1-3</v>
      </c>
      <c r="D50" s="37" t="s">
        <v>7</v>
      </c>
      <c r="E50" s="39" t="str">
        <f>IFERROR(VLOOKUP(E44,sections!$H$1:$K$12,4,FALSE),"")</f>
        <v>0-3</v>
      </c>
      <c r="F50" s="45" t="str">
        <f>IFERROR(VLOOKUP(F46,sections!$H$1:$K$12,4,FALSE),"")</f>
        <v>1-3</v>
      </c>
      <c r="G50" s="38" t="s">
        <v>6</v>
      </c>
      <c r="H50" s="40"/>
      <c r="I50" s="41"/>
      <c r="N50" s="36"/>
    </row>
    <row r="51" spans="1:14" ht="12.75" customHeight="1" x14ac:dyDescent="0.6">
      <c r="A51" s="157"/>
      <c r="B51" s="141"/>
      <c r="C51" s="43">
        <f>IFERROR(VLOOKUP(C50,sections!$H$1:$K$12,2,FALSE),"")</f>
        <v>1.21</v>
      </c>
      <c r="D51" s="42">
        <f>IFERROR(VLOOKUP(D50,sections!$H$1:$K$12,2,FALSE),"")</f>
        <v>1.21</v>
      </c>
      <c r="E51" s="33">
        <f>IFERROR(VLOOKUP(E50,sections!$H$1:$K$12,2,FALSE),"")</f>
        <v>0</v>
      </c>
      <c r="F51" s="42">
        <f>IFERROR(VLOOKUP(F50,sections!$H$1:$K$12,2,FALSE),"")</f>
        <v>1.21</v>
      </c>
      <c r="G51" s="43">
        <f>IFERROR(VLOOKUP(G50,sections!$H$1:$K$12,2,FALSE),"")</f>
        <v>8.1999999999999993</v>
      </c>
      <c r="H51" s="34">
        <f>IF(SUM(C51:G51)&gt;0,SUM(C51:G51),0.1)</f>
        <v>11.829999999999998</v>
      </c>
      <c r="I51" s="35"/>
      <c r="K51" s="6">
        <f>RANK(H51,H$3:H$154,0)</f>
        <v>54</v>
      </c>
      <c r="M51" s="6" t="str">
        <f>B50</f>
        <v>TOK Wendy Cook &amp; Will Brown</v>
      </c>
      <c r="N51" s="36">
        <f>IFERROR(H51+I51,"")</f>
        <v>11.829999999999998</v>
      </c>
    </row>
    <row r="52" spans="1:14" ht="12.75" customHeight="1" x14ac:dyDescent="0.4">
      <c r="A52" s="156">
        <v>5</v>
      </c>
      <c r="B52" s="153" t="str">
        <f>sections!B31</f>
        <v>BIR Tina Fatuesi &amp; Peter Grimes</v>
      </c>
      <c r="C52" s="45" t="str">
        <f>IFERROR(VLOOKUP(C46,sections!$H$1:$K$12,4,FALSE),"")</f>
        <v>1-3</v>
      </c>
      <c r="D52" s="39" t="str">
        <f>IFERROR(VLOOKUP(D44,sections!$H$1:$K$12,4,FALSE),"")</f>
        <v>0-3</v>
      </c>
      <c r="E52" s="45" t="str">
        <f>IFERROR(VLOOKUP(E48,sections!$H$1:$K$12,4,FALSE),"")</f>
        <v>2-3</v>
      </c>
      <c r="F52" s="38" t="s">
        <v>7</v>
      </c>
      <c r="G52" s="44" t="str">
        <f>IFERROR(VLOOKUP(G50,sections!$H$1:$K$12,4,FALSE),"")</f>
        <v>1-3</v>
      </c>
      <c r="H52" s="40"/>
      <c r="I52" s="41"/>
      <c r="N52" s="36"/>
    </row>
    <row r="53" spans="1:14" ht="12.75" customHeight="1" x14ac:dyDescent="0.6">
      <c r="A53" s="141"/>
      <c r="B53" s="141"/>
      <c r="C53" s="42">
        <f>IFERROR(VLOOKUP(C52,sections!$H$1:$K$12,2,FALSE),"")</f>
        <v>1.21</v>
      </c>
      <c r="D53" s="33">
        <f>IFERROR(VLOOKUP(D52,sections!$H$1:$K$12,2,FALSE),"")</f>
        <v>0</v>
      </c>
      <c r="E53" s="42">
        <f>IFERROR(VLOOKUP(E52,sections!$H$1:$K$12,2,FALSE),"")</f>
        <v>2.5</v>
      </c>
      <c r="F53" s="43">
        <f>IFERROR(VLOOKUP(F52,sections!$H$1:$K$12,2,FALSE),"")</f>
        <v>1.21</v>
      </c>
      <c r="G53" s="43">
        <f>IFERROR(VLOOKUP(G52,sections!$H$1:$K$12,2,FALSE),"")</f>
        <v>1.21</v>
      </c>
      <c r="H53" s="34">
        <f>IF(SUM(C53:G53)&gt;0,SUM(C53:G53),0.1)</f>
        <v>6.13</v>
      </c>
      <c r="I53" s="35"/>
      <c r="K53" s="6">
        <f>RANK(H53,H$3:H$154,0)</f>
        <v>58</v>
      </c>
      <c r="M53" s="6" t="str">
        <f>B52</f>
        <v>BIR Tina Fatuesi &amp; Peter Grimes</v>
      </c>
      <c r="N53" s="36">
        <f>IFERROR(H53+I53,"")</f>
        <v>6.13</v>
      </c>
    </row>
    <row r="54" spans="1:14" ht="12.75" customHeight="1" x14ac:dyDescent="0.4">
      <c r="A54" s="156">
        <v>6</v>
      </c>
      <c r="B54" s="153" t="str">
        <f>sections!B32</f>
        <v>OTA Benjamin Vili &amp; Palepoi Papalosa</v>
      </c>
      <c r="C54" s="39" t="str">
        <f>IFERROR(VLOOKUP(C44,sections!$H$1:$K$12,4,FALSE),"")</f>
        <v>1-3</v>
      </c>
      <c r="D54" s="45" t="str">
        <f>IFERROR(VLOOKUP(D50,sections!$H$1:$K$12,4,FALSE),"")</f>
        <v>3-1</v>
      </c>
      <c r="E54" s="44" t="str">
        <f>IFERROR(VLOOKUP(E46,sections!$H$1:$K$12,4,FALSE),"")</f>
        <v>2-3</v>
      </c>
      <c r="F54" s="44" t="str">
        <f>IFERROR(VLOOKUP(F52,sections!$H$1:$K$12,4,FALSE),"")</f>
        <v>3-1</v>
      </c>
      <c r="G54" s="45" t="str">
        <f>IFERROR(VLOOKUP(G48,sections!$H$1:$K$12,4,FALSE),"")</f>
        <v>0-3</v>
      </c>
      <c r="H54" s="40"/>
      <c r="I54" s="41"/>
      <c r="N54" s="36"/>
    </row>
    <row r="55" spans="1:14" ht="12.75" customHeight="1" x14ac:dyDescent="0.6">
      <c r="A55" s="141"/>
      <c r="B55" s="141"/>
      <c r="C55" s="33">
        <f>IFERROR(VLOOKUP(C54,sections!$H$1:$K$12,2,FALSE),"")</f>
        <v>1.21</v>
      </c>
      <c r="D55" s="42">
        <f>IFERROR(VLOOKUP(D54,sections!$H$1:$K$12,2,FALSE),"")</f>
        <v>8.1999999999999993</v>
      </c>
      <c r="E55" s="43">
        <f>IFERROR(VLOOKUP(E54,sections!$H$1:$K$12,2,FALSE),"")</f>
        <v>2.5</v>
      </c>
      <c r="F55" s="43">
        <f>IFERROR(VLOOKUP(F54,sections!$H$1:$K$12,2,FALSE),"")</f>
        <v>8.1999999999999993</v>
      </c>
      <c r="G55" s="42">
        <f>IFERROR(VLOOKUP(G54,sections!$H$1:$K$12,2,FALSE),"")</f>
        <v>0</v>
      </c>
      <c r="H55" s="34">
        <f>IF(SUM(C55:G55)&gt;0,SUM(C55:G55),0.1)</f>
        <v>20.11</v>
      </c>
      <c r="I55" s="35"/>
      <c r="K55" s="6">
        <f>RANK(H55,H$3:H$154,0)</f>
        <v>41</v>
      </c>
      <c r="M55" s="6" t="str">
        <f>B54</f>
        <v>OTA Benjamin Vili &amp; Palepoi Papalosa</v>
      </c>
      <c r="N55" s="36">
        <f>IFERROR(H55+I55,"")</f>
        <v>20.11</v>
      </c>
    </row>
    <row r="56" spans="1:14" ht="12.75" customHeight="1" x14ac:dyDescent="0.35">
      <c r="N56" s="36"/>
    </row>
    <row r="57" spans="1:14" ht="12.75" customHeight="1" x14ac:dyDescent="0.7">
      <c r="A57" s="25" t="s">
        <v>244</v>
      </c>
      <c r="B57" s="26"/>
      <c r="C57" s="46">
        <v>1</v>
      </c>
      <c r="D57" s="46">
        <v>2</v>
      </c>
      <c r="E57" s="46">
        <v>3</v>
      </c>
      <c r="F57" s="46">
        <v>4</v>
      </c>
      <c r="G57" s="46">
        <v>5</v>
      </c>
      <c r="H57" s="28" t="s">
        <v>240</v>
      </c>
      <c r="I57" s="29"/>
      <c r="N57" s="36"/>
    </row>
    <row r="58" spans="1:14" ht="12.75" customHeight="1" x14ac:dyDescent="0.4">
      <c r="A58" s="155">
        <v>1</v>
      </c>
      <c r="B58" s="154" t="str">
        <f>sections!B35</f>
        <v>RIC Rihari King &amp; Aven Placid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6</v>
      </c>
      <c r="H58" s="31"/>
      <c r="I58" s="32"/>
      <c r="N58" s="36"/>
    </row>
    <row r="59" spans="1:14" ht="12.75" customHeight="1" x14ac:dyDescent="0.6">
      <c r="A59" s="141"/>
      <c r="B59" s="141"/>
      <c r="C59" s="33">
        <f>IFERROR(VLOOKUP(C58,sections!$H$1:$K$12,2,FALSE),"")</f>
        <v>8.31</v>
      </c>
      <c r="D59" s="33">
        <f>IFERROR(VLOOKUP(D58,sections!$H$1:$K$12,2,FALSE),"")</f>
        <v>8.31</v>
      </c>
      <c r="E59" s="33">
        <f>IFERROR(VLOOKUP(E58,sections!$H$1:$K$12,2,FALSE),"")</f>
        <v>8.31</v>
      </c>
      <c r="F59" s="33">
        <f>IFERROR(VLOOKUP(F58,sections!$H$1:$K$12,2,FALSE),"")</f>
        <v>8.31</v>
      </c>
      <c r="G59" s="33">
        <f>IFERROR(VLOOKUP(G58,sections!$H$1:$K$12,2,FALSE),"")</f>
        <v>8.1999999999999993</v>
      </c>
      <c r="H59" s="34">
        <f>IF(SUM(C59:G59)&gt;0,SUM(C59:G59),0.1)</f>
        <v>41.44</v>
      </c>
      <c r="I59" s="35">
        <v>99</v>
      </c>
      <c r="K59" s="6">
        <f>RANK(H59,H$3:H$154,0)</f>
        <v>1</v>
      </c>
      <c r="M59" s="6" t="str">
        <f>B58</f>
        <v>RIC Rihari King &amp; Aven Placid</v>
      </c>
      <c r="N59" s="36">
        <f>IFERROR(H59+I59,"")</f>
        <v>140.44</v>
      </c>
    </row>
    <row r="60" spans="1:14" ht="12.75" customHeight="1" x14ac:dyDescent="0.4">
      <c r="A60" s="156">
        <v>2</v>
      </c>
      <c r="B60" s="153" t="str">
        <f>sections!B36</f>
        <v>PAT Dean Brown &amp; Glen Robust</v>
      </c>
      <c r="C60" s="37" t="s">
        <v>2</v>
      </c>
      <c r="D60" s="38" t="s">
        <v>2</v>
      </c>
      <c r="E60" s="38" t="s">
        <v>8</v>
      </c>
      <c r="F60" s="37" t="s">
        <v>6</v>
      </c>
      <c r="G60" s="39" t="str">
        <f>IFERROR(VLOOKUP(G58,sections!$H$1:$K$12,4,FALSE),"")</f>
        <v>1-3</v>
      </c>
      <c r="H60" s="40"/>
      <c r="I60" s="41"/>
      <c r="N60" s="36"/>
    </row>
    <row r="61" spans="1:14" ht="12.75" customHeight="1" x14ac:dyDescent="0.6">
      <c r="A61" s="141"/>
      <c r="B61" s="141"/>
      <c r="C61" s="42">
        <f>IFERROR(VLOOKUP(C60,sections!$H$1:$K$12,2,FALSE),"")</f>
        <v>8.31</v>
      </c>
      <c r="D61" s="43">
        <f>IFERROR(VLOOKUP(D60,sections!$H$1:$K$12,2,FALSE),"")</f>
        <v>8.31</v>
      </c>
      <c r="E61" s="43">
        <f>IFERROR(VLOOKUP(E60,sections!$H$1:$K$12,2,FALSE),"")</f>
        <v>8.1</v>
      </c>
      <c r="F61" s="42">
        <f>IFERROR(VLOOKUP(F60,sections!$H$1:$K$12,2,FALSE),"")</f>
        <v>8.1999999999999993</v>
      </c>
      <c r="G61" s="33">
        <f>IFERROR(VLOOKUP(G60,sections!$H$1:$K$12,2,FALSE),"")</f>
        <v>1.21</v>
      </c>
      <c r="H61" s="34">
        <f>IF(SUM(C61:G61)&gt;0,SUM(C61:G61),0.1)</f>
        <v>34.130000000000003</v>
      </c>
      <c r="I61" s="35">
        <v>57</v>
      </c>
      <c r="K61" s="6">
        <f>RANK(H61,H$3:H$154,0)</f>
        <v>13</v>
      </c>
      <c r="M61" s="6" t="str">
        <f>B60</f>
        <v>PAT Dean Brown &amp; Glen Robust</v>
      </c>
      <c r="N61" s="36">
        <f>IFERROR(H61+I61,"")</f>
        <v>91.13</v>
      </c>
    </row>
    <row r="62" spans="1:14" ht="12.75" customHeight="1" x14ac:dyDescent="0.4">
      <c r="A62" s="156">
        <v>3</v>
      </c>
      <c r="B62" s="153" t="str">
        <f>sections!B37</f>
        <v>NPL Agnes Kimura &amp; Lee Hildred</v>
      </c>
      <c r="C62" s="38" t="s">
        <v>8</v>
      </c>
      <c r="D62" s="44" t="str">
        <f>IFERROR(VLOOKUP(D60,sections!$H$1:$K$12,4,FALSE),"")</f>
        <v>0-3</v>
      </c>
      <c r="E62" s="37" t="s">
        <v>8</v>
      </c>
      <c r="F62" s="39" t="str">
        <f>IFERROR(VLOOKUP(F58,sections!$H$1:$K$12,4,FALSE),"")</f>
        <v>0-3</v>
      </c>
      <c r="G62" s="37" t="s">
        <v>8</v>
      </c>
      <c r="H62" s="40"/>
      <c r="I62" s="41"/>
      <c r="N62" s="36"/>
    </row>
    <row r="63" spans="1:14" ht="12.75" customHeight="1" x14ac:dyDescent="0.6">
      <c r="A63" s="141"/>
      <c r="B63" s="141"/>
      <c r="C63" s="43">
        <f>IFERROR(VLOOKUP(C62,sections!$H$1:$K$12,2,FALSE),"")</f>
        <v>8.1</v>
      </c>
      <c r="D63" s="43">
        <f>IFERROR(VLOOKUP(D62,sections!$H$1:$K$12,2,FALSE),"")</f>
        <v>0</v>
      </c>
      <c r="E63" s="42">
        <f>IFERROR(VLOOKUP(E62,sections!$H$1:$K$12,2,FALSE),"")</f>
        <v>8.1</v>
      </c>
      <c r="F63" s="33">
        <f>IFERROR(VLOOKUP(F62,sections!$H$1:$K$12,2,FALSE),"")</f>
        <v>0</v>
      </c>
      <c r="G63" s="42">
        <f>IFERROR(VLOOKUP(G62,sections!$H$1:$K$12,2,FALSE),"")</f>
        <v>8.1</v>
      </c>
      <c r="H63" s="34">
        <f>IF(SUM(C63:G63)&gt;0,SUM(C63:G63),0.1)</f>
        <v>24.299999999999997</v>
      </c>
      <c r="I63" s="35">
        <v>57</v>
      </c>
      <c r="K63" s="6">
        <f>RANK(H63,H$3:H$154,0)</f>
        <v>36</v>
      </c>
      <c r="M63" s="6" t="str">
        <f>B62</f>
        <v>NPL Agnes Kimura &amp; Lee Hildred</v>
      </c>
      <c r="N63" s="36">
        <f>IFERROR(H63+I63,"")</f>
        <v>81.3</v>
      </c>
    </row>
    <row r="64" spans="1:14" ht="12.75" customHeight="1" x14ac:dyDescent="0.4">
      <c r="A64" s="156">
        <v>4</v>
      </c>
      <c r="B64" s="153" t="str">
        <f>sections!B38</f>
        <v>WHG John Stevens &amp; Jim Devine</v>
      </c>
      <c r="C64" s="44" t="str">
        <f>IFERROR(VLOOKUP(C62,sections!$H$1:$K$12,4,FALSE),"")</f>
        <v>2-3</v>
      </c>
      <c r="D64" s="37" t="s">
        <v>9</v>
      </c>
      <c r="E64" s="39" t="str">
        <f>IFERROR(VLOOKUP(E58,sections!$H$1:$K$12,4,FALSE),"")</f>
        <v>0-3</v>
      </c>
      <c r="F64" s="45" t="str">
        <f>IFERROR(VLOOKUP(F60,sections!$H$1:$K$12,4,FALSE),"")</f>
        <v>1-3</v>
      </c>
      <c r="G64" s="38" t="s">
        <v>8</v>
      </c>
      <c r="H64" s="40"/>
      <c r="I64" s="41"/>
      <c r="N64" s="36"/>
    </row>
    <row r="65" spans="1:14" ht="12.75" customHeight="1" x14ac:dyDescent="0.6">
      <c r="A65" s="157"/>
      <c r="B65" s="141"/>
      <c r="C65" s="43">
        <f>IFERROR(VLOOKUP(C64,sections!$H$1:$K$12,2,FALSE),"")</f>
        <v>2.5</v>
      </c>
      <c r="D65" s="42">
        <f>IFERROR(VLOOKUP(D64,sections!$H$1:$K$12,2,FALSE),"")</f>
        <v>2.5</v>
      </c>
      <c r="E65" s="33">
        <f>IFERROR(VLOOKUP(E64,sections!$H$1:$K$12,2,FALSE),"")</f>
        <v>0</v>
      </c>
      <c r="F65" s="42">
        <f>IFERROR(VLOOKUP(F64,sections!$H$1:$K$12,2,FALSE),"")</f>
        <v>1.21</v>
      </c>
      <c r="G65" s="43">
        <f>IFERROR(VLOOKUP(G64,sections!$H$1:$K$12,2,FALSE),"")</f>
        <v>8.1</v>
      </c>
      <c r="H65" s="34">
        <f>IF(SUM(C65:G65)&gt;0,SUM(C65:G65),0.1)</f>
        <v>14.309999999999999</v>
      </c>
      <c r="I65" s="35"/>
      <c r="K65" s="6">
        <f>RANK(H65,H$3:H$154,0)</f>
        <v>47</v>
      </c>
      <c r="M65" s="6" t="str">
        <f>B64</f>
        <v>WHG John Stevens &amp; Jim Devine</v>
      </c>
      <c r="N65" s="36">
        <f>IFERROR(H65+I65,"")</f>
        <v>14.309999999999999</v>
      </c>
    </row>
    <row r="66" spans="1:14" ht="12.75" customHeight="1" x14ac:dyDescent="0.4">
      <c r="A66" s="156">
        <v>5</v>
      </c>
      <c r="B66" s="153" t="str">
        <f>sections!B39</f>
        <v>MNU Darryl Rodgers &amp; Owen Newson</v>
      </c>
      <c r="C66" s="45" t="str">
        <f>IFERROR(VLOOKUP(C60,sections!$H$1:$K$12,4,FALSE),"")</f>
        <v>0-3</v>
      </c>
      <c r="D66" s="39" t="str">
        <f>IFERROR(VLOOKUP(D58,sections!$H$1:$K$12,4,FALSE),"")</f>
        <v>0-3</v>
      </c>
      <c r="E66" s="45" t="str">
        <f>IFERROR(VLOOKUP(E62,sections!$H$1:$K$12,4,FALSE),"")</f>
        <v>2-3</v>
      </c>
      <c r="F66" s="38" t="s">
        <v>8</v>
      </c>
      <c r="G66" s="44" t="str">
        <f>IFERROR(VLOOKUP(G64,sections!$H$1:$K$12,4,FALSE),"")</f>
        <v>2-3</v>
      </c>
      <c r="H66" s="40"/>
      <c r="I66" s="41"/>
      <c r="N66" s="36"/>
    </row>
    <row r="67" spans="1:14" ht="12.75" customHeight="1" x14ac:dyDescent="0.6">
      <c r="A67" s="141"/>
      <c r="B67" s="141"/>
      <c r="C67" s="42">
        <f>IFERROR(VLOOKUP(C66,sections!$H$1:$K$12,2,FALSE),"")</f>
        <v>0</v>
      </c>
      <c r="D67" s="33">
        <f>IFERROR(VLOOKUP(D66,sections!$H$1:$K$12,2,FALSE),"")</f>
        <v>0</v>
      </c>
      <c r="E67" s="42">
        <f>IFERROR(VLOOKUP(E66,sections!$H$1:$K$12,2,FALSE),"")</f>
        <v>2.5</v>
      </c>
      <c r="F67" s="43">
        <f>IFERROR(VLOOKUP(F66,sections!$H$1:$K$12,2,FALSE),"")</f>
        <v>8.1</v>
      </c>
      <c r="G67" s="43">
        <f>IFERROR(VLOOKUP(G66,sections!$H$1:$K$12,2,FALSE),"")</f>
        <v>2.5</v>
      </c>
      <c r="H67" s="34">
        <f>IF(SUM(C67:G67)&gt;0,SUM(C67:G67),0.1)</f>
        <v>13.1</v>
      </c>
      <c r="I67" s="35"/>
      <c r="K67" s="6">
        <f>RANK(H67,H$3:H$154,0)</f>
        <v>50</v>
      </c>
      <c r="M67" s="6" t="str">
        <f>B66</f>
        <v>MNU Darryl Rodgers &amp; Owen Newson</v>
      </c>
      <c r="N67" s="36">
        <f>IFERROR(H67+I67,"")</f>
        <v>13.1</v>
      </c>
    </row>
    <row r="68" spans="1:14" ht="12.75" customHeight="1" x14ac:dyDescent="0.4">
      <c r="A68" s="156">
        <v>6</v>
      </c>
      <c r="B68" s="153" t="str">
        <f>sections!B40</f>
        <v>NOR Tony Woods &amp; Chris Williams</v>
      </c>
      <c r="C68" s="39" t="str">
        <f>IFERROR(VLOOKUP(C58,sections!$H$1:$K$12,4,FALSE),"")</f>
        <v>0-3</v>
      </c>
      <c r="D68" s="45" t="str">
        <f>IFERROR(VLOOKUP(D64,sections!$H$1:$K$12,4,FALSE),"")</f>
        <v>3-2</v>
      </c>
      <c r="E68" s="44" t="str">
        <f>IFERROR(VLOOKUP(E60,sections!$H$1:$K$12,4,FALSE),"")</f>
        <v>2-3</v>
      </c>
      <c r="F68" s="44" t="str">
        <f>IFERROR(VLOOKUP(F66,sections!$H$1:$K$12,4,FALSE),"")</f>
        <v>2-3</v>
      </c>
      <c r="G68" s="45" t="str">
        <f>IFERROR(VLOOKUP(G62,sections!$H$1:$K$12,4,FALSE),"")</f>
        <v>2-3</v>
      </c>
      <c r="H68" s="40"/>
      <c r="I68" s="41"/>
      <c r="N68" s="36"/>
    </row>
    <row r="69" spans="1:14" ht="12.75" customHeight="1" x14ac:dyDescent="0.6">
      <c r="A69" s="141"/>
      <c r="B69" s="141"/>
      <c r="C69" s="33">
        <f>IFERROR(VLOOKUP(C68,sections!$H$1:$K$12,2,FALSE),"")</f>
        <v>0</v>
      </c>
      <c r="D69" s="42">
        <f>IFERROR(VLOOKUP(D68,sections!$H$1:$K$12,2,FALSE),"")</f>
        <v>8.1</v>
      </c>
      <c r="E69" s="43">
        <f>IFERROR(VLOOKUP(E68,sections!$H$1:$K$12,2,FALSE),"")</f>
        <v>2.5</v>
      </c>
      <c r="F69" s="43">
        <f>IFERROR(VLOOKUP(F68,sections!$H$1:$K$12,2,FALSE),"")</f>
        <v>2.5</v>
      </c>
      <c r="G69" s="42">
        <f>IFERROR(VLOOKUP(G68,sections!$H$1:$K$12,2,FALSE),"")</f>
        <v>2.5</v>
      </c>
      <c r="H69" s="34">
        <f>IF(SUM(C69:G69)&gt;0,SUM(C69:G69),0.1)</f>
        <v>15.6</v>
      </c>
      <c r="I69" s="35"/>
      <c r="K69" s="6">
        <f>RANK(H69,H$3:H$154,0)</f>
        <v>45</v>
      </c>
      <c r="M69" s="6" t="str">
        <f>B68</f>
        <v>NOR Tony Woods &amp; Chris Williams</v>
      </c>
      <c r="N69" s="36">
        <f>IFERROR(H69+I69,"")</f>
        <v>15.6</v>
      </c>
    </row>
    <row r="70" spans="1:14" ht="12.75" customHeight="1" x14ac:dyDescent="0.35">
      <c r="N70" s="36"/>
    </row>
    <row r="71" spans="1:14" ht="12.75" customHeight="1" x14ac:dyDescent="0.7">
      <c r="A71" s="25" t="s">
        <v>245</v>
      </c>
      <c r="B71" s="26"/>
      <c r="C71" s="46">
        <v>1</v>
      </c>
      <c r="D71" s="46">
        <v>2</v>
      </c>
      <c r="E71" s="46">
        <v>3</v>
      </c>
      <c r="F71" s="46">
        <v>4</v>
      </c>
      <c r="G71" s="46">
        <v>5</v>
      </c>
      <c r="H71" s="28" t="s">
        <v>240</v>
      </c>
      <c r="I71" s="29"/>
      <c r="N71" s="36"/>
    </row>
    <row r="72" spans="1:14" ht="12.75" customHeight="1" x14ac:dyDescent="0.4">
      <c r="A72" s="155">
        <v>1</v>
      </c>
      <c r="B72" s="154" t="str">
        <f>sections!B43</f>
        <v>PAT Charlie Schooner &amp; Jimmy Johns</v>
      </c>
      <c r="C72" s="30" t="s">
        <v>2</v>
      </c>
      <c r="D72" s="30" t="s">
        <v>6</v>
      </c>
      <c r="E72" s="30" t="s">
        <v>6</v>
      </c>
      <c r="F72" s="30" t="s">
        <v>6</v>
      </c>
      <c r="G72" s="30" t="s">
        <v>7</v>
      </c>
      <c r="H72" s="31"/>
      <c r="I72" s="32"/>
      <c r="N72" s="36"/>
    </row>
    <row r="73" spans="1:14" ht="12.75" customHeight="1" x14ac:dyDescent="0.6">
      <c r="A73" s="141"/>
      <c r="B73" s="141"/>
      <c r="C73" s="33">
        <f>IFERROR(VLOOKUP(C72,sections!$H$1:$K$12,2,FALSE),"")</f>
        <v>8.31</v>
      </c>
      <c r="D73" s="33">
        <f>IFERROR(VLOOKUP(D72,sections!$H$1:$K$12,2,FALSE),"")</f>
        <v>8.1999999999999993</v>
      </c>
      <c r="E73" s="33">
        <f>IFERROR(VLOOKUP(E72,sections!$H$1:$K$12,2,FALSE),"")</f>
        <v>8.1999999999999993</v>
      </c>
      <c r="F73" s="33">
        <f>IFERROR(VLOOKUP(F72,sections!$H$1:$K$12,2,FALSE),"")</f>
        <v>8.1999999999999993</v>
      </c>
      <c r="G73" s="33">
        <f>IFERROR(VLOOKUP(G72,sections!$H$1:$K$12,2,FALSE),"")</f>
        <v>1.21</v>
      </c>
      <c r="H73" s="34">
        <f>IF(SUM(C73:G73)&gt;0,SUM(C73:G73),0.1)</f>
        <v>34.119999999999997</v>
      </c>
      <c r="I73" s="35">
        <v>57</v>
      </c>
      <c r="K73" s="6">
        <f>RANK(H73,H$3:H$154,0)</f>
        <v>15</v>
      </c>
      <c r="M73" s="6" t="str">
        <f>B72</f>
        <v>PAT Charlie Schooner &amp; Jimmy Johns</v>
      </c>
      <c r="N73" s="36">
        <f>IFERROR(H73+I73,"")</f>
        <v>91.12</v>
      </c>
    </row>
    <row r="74" spans="1:14" ht="12.75" customHeight="1" x14ac:dyDescent="0.4">
      <c r="A74" s="156">
        <v>2</v>
      </c>
      <c r="B74" s="153" t="str">
        <f>sections!B44</f>
        <v>GERSA Aaron Williams &amp; Bob Semple</v>
      </c>
      <c r="C74" s="37" t="s">
        <v>2</v>
      </c>
      <c r="D74" s="38" t="s">
        <v>2</v>
      </c>
      <c r="E74" s="38" t="s">
        <v>9</v>
      </c>
      <c r="F74" s="37" t="s">
        <v>8</v>
      </c>
      <c r="G74" s="39" t="str">
        <f>IFERROR(VLOOKUP(G72,sections!$H$1:$K$12,4,FALSE),"")</f>
        <v>3-1</v>
      </c>
      <c r="H74" s="40"/>
      <c r="I74" s="41"/>
      <c r="N74" s="36"/>
    </row>
    <row r="75" spans="1:14" ht="12.75" customHeight="1" x14ac:dyDescent="0.6">
      <c r="A75" s="141"/>
      <c r="B75" s="141"/>
      <c r="C75" s="42">
        <f>IFERROR(VLOOKUP(C74,sections!$H$1:$K$12,2,FALSE),"")</f>
        <v>8.31</v>
      </c>
      <c r="D75" s="43">
        <f>IFERROR(VLOOKUP(D74,sections!$H$1:$K$12,2,FALSE),"")</f>
        <v>8.31</v>
      </c>
      <c r="E75" s="43">
        <f>IFERROR(VLOOKUP(E74,sections!$H$1:$K$12,2,FALSE),"")</f>
        <v>2.5</v>
      </c>
      <c r="F75" s="42">
        <f>IFERROR(VLOOKUP(F74,sections!$H$1:$K$12,2,FALSE),"")</f>
        <v>8.1</v>
      </c>
      <c r="G75" s="33">
        <f>IFERROR(VLOOKUP(G74,sections!$H$1:$K$12,2,FALSE),"")</f>
        <v>8.1999999999999993</v>
      </c>
      <c r="H75" s="34">
        <f>IF(SUM(C75:G75)&gt;0,SUM(C75:G75),0.1)</f>
        <v>35.42</v>
      </c>
      <c r="I75" s="35">
        <v>99</v>
      </c>
      <c r="K75" s="6">
        <f>RANK(H75,H$3:H$154,0)</f>
        <v>9</v>
      </c>
      <c r="M75" s="6" t="str">
        <f>B74</f>
        <v>GERSA Aaron Williams &amp; Bob Semple</v>
      </c>
      <c r="N75" s="36">
        <f>IFERROR(H75+I75,"")</f>
        <v>134.42000000000002</v>
      </c>
    </row>
    <row r="76" spans="1:14" ht="12.75" customHeight="1" x14ac:dyDescent="0.4">
      <c r="A76" s="156">
        <v>3</v>
      </c>
      <c r="B76" s="153" t="str">
        <f>sections!B45</f>
        <v>RIC John Whatuira &amp; William Pompey</v>
      </c>
      <c r="C76" s="38" t="s">
        <v>6</v>
      </c>
      <c r="D76" s="44" t="str">
        <f>IFERROR(VLOOKUP(D74,sections!$H$1:$K$12,4,FALSE),"")</f>
        <v>0-3</v>
      </c>
      <c r="E76" s="37" t="s">
        <v>6</v>
      </c>
      <c r="F76" s="39" t="str">
        <f>IFERROR(VLOOKUP(F72,sections!$H$1:$K$12,4,FALSE),"")</f>
        <v>1-3</v>
      </c>
      <c r="G76" s="37" t="s">
        <v>3</v>
      </c>
      <c r="H76" s="40"/>
      <c r="I76" s="41"/>
      <c r="N76" s="36"/>
    </row>
    <row r="77" spans="1:14" ht="12.75" customHeight="1" x14ac:dyDescent="0.6">
      <c r="A77" s="141"/>
      <c r="B77" s="141"/>
      <c r="C77" s="43">
        <f>IFERROR(VLOOKUP(C76,sections!$H$1:$K$12,2,FALSE),"")</f>
        <v>8.1999999999999993</v>
      </c>
      <c r="D77" s="43">
        <f>IFERROR(VLOOKUP(D76,sections!$H$1:$K$12,2,FALSE),"")</f>
        <v>0</v>
      </c>
      <c r="E77" s="42">
        <f>IFERROR(VLOOKUP(E76,sections!$H$1:$K$12,2,FALSE),"")</f>
        <v>8.1999999999999993</v>
      </c>
      <c r="F77" s="33">
        <f>IFERROR(VLOOKUP(F76,sections!$H$1:$K$12,2,FALSE),"")</f>
        <v>1.21</v>
      </c>
      <c r="G77" s="42">
        <f>IFERROR(VLOOKUP(G76,sections!$H$1:$K$12,2,FALSE),"")</f>
        <v>0</v>
      </c>
      <c r="H77" s="34">
        <f>IF(SUM(C77:G77)&gt;0,SUM(C77:G77),0.1)</f>
        <v>17.61</v>
      </c>
      <c r="I77" s="35"/>
      <c r="K77" s="6">
        <f>RANK(H77,H$3:H$154,0)</f>
        <v>44</v>
      </c>
      <c r="M77" s="6" t="str">
        <f>B76</f>
        <v>RIC John Whatuira &amp; William Pompey</v>
      </c>
      <c r="N77" s="36">
        <f>IFERROR(H77+I77,"")</f>
        <v>17.61</v>
      </c>
    </row>
    <row r="78" spans="1:14" ht="12.75" customHeight="1" x14ac:dyDescent="0.4">
      <c r="A78" s="156">
        <v>4</v>
      </c>
      <c r="B78" s="153" t="str">
        <f>sections!B46</f>
        <v>WEY Vern Amiria &amp; Wayne Henderson</v>
      </c>
      <c r="C78" s="44" t="str">
        <f>IFERROR(VLOOKUP(C76,sections!$H$1:$K$12,4,FALSE),"")</f>
        <v>1-3</v>
      </c>
      <c r="D78" s="37" t="s">
        <v>2</v>
      </c>
      <c r="E78" s="39" t="str">
        <f>IFERROR(VLOOKUP(E72,sections!$H$1:$K$12,4,FALSE),"")</f>
        <v>1-3</v>
      </c>
      <c r="F78" s="45" t="str">
        <f>IFERROR(VLOOKUP(F74,sections!$H$1:$K$12,4,FALSE),"")</f>
        <v>2-3</v>
      </c>
      <c r="G78" s="38" t="s">
        <v>8</v>
      </c>
      <c r="H78" s="40"/>
      <c r="I78" s="41"/>
      <c r="N78" s="36"/>
    </row>
    <row r="79" spans="1:14" ht="12.75" customHeight="1" x14ac:dyDescent="0.6">
      <c r="A79" s="157"/>
      <c r="B79" s="141"/>
      <c r="C79" s="43">
        <f>IFERROR(VLOOKUP(C78,sections!$H$1:$K$12,2,FALSE),"")</f>
        <v>1.21</v>
      </c>
      <c r="D79" s="42">
        <f>IFERROR(VLOOKUP(D78,sections!$H$1:$K$12,2,FALSE),"")</f>
        <v>8.31</v>
      </c>
      <c r="E79" s="33">
        <f>IFERROR(VLOOKUP(E78,sections!$H$1:$K$12,2,FALSE),"")</f>
        <v>1.21</v>
      </c>
      <c r="F79" s="42">
        <f>IFERROR(VLOOKUP(F78,sections!$H$1:$K$12,2,FALSE),"")</f>
        <v>2.5</v>
      </c>
      <c r="G79" s="43">
        <f>IFERROR(VLOOKUP(G78,sections!$H$1:$K$12,2,FALSE),"")</f>
        <v>8.1</v>
      </c>
      <c r="H79" s="34">
        <f>IF(SUM(C79:G79)&gt;0,SUM(C79:G79),0.1)</f>
        <v>21.33</v>
      </c>
      <c r="I79" s="35"/>
      <c r="K79" s="6">
        <f>RANK(H79,H$3:H$154,0)</f>
        <v>38</v>
      </c>
      <c r="M79" s="6" t="str">
        <f>B78</f>
        <v>WEY Vern Amiria &amp; Wayne Henderson</v>
      </c>
      <c r="N79" s="36">
        <f>IFERROR(H79+I79,"")</f>
        <v>21.33</v>
      </c>
    </row>
    <row r="80" spans="1:14" ht="12.75" customHeight="1" x14ac:dyDescent="0.4">
      <c r="A80" s="156">
        <v>5</v>
      </c>
      <c r="B80" s="153" t="str">
        <f>sections!B47</f>
        <v>HOR Margo Kingi &amp; Corrina Daivs</v>
      </c>
      <c r="C80" s="45" t="str">
        <f>IFERROR(VLOOKUP(C74,sections!$H$1:$K$12,4,FALSE),"")</f>
        <v>0-3</v>
      </c>
      <c r="D80" s="39" t="str">
        <f>IFERROR(VLOOKUP(D72,sections!$H$1:$K$12,4,FALSE),"")</f>
        <v>1-3</v>
      </c>
      <c r="E80" s="45" t="str">
        <f>IFERROR(VLOOKUP(E76,sections!$H$1:$K$12,4,FALSE),"")</f>
        <v>1-3</v>
      </c>
      <c r="F80" s="38" t="s">
        <v>7</v>
      </c>
      <c r="G80" s="44" t="str">
        <f>IFERROR(VLOOKUP(G78,sections!$H$1:$K$12,4,FALSE),"")</f>
        <v>2-3</v>
      </c>
      <c r="H80" s="40"/>
      <c r="I80" s="41"/>
      <c r="N80" s="36"/>
    </row>
    <row r="81" spans="1:14" ht="12.75" customHeight="1" x14ac:dyDescent="0.6">
      <c r="A81" s="141"/>
      <c r="B81" s="141"/>
      <c r="C81" s="42">
        <f>IFERROR(VLOOKUP(C80,sections!$H$1:$K$12,2,FALSE),"")</f>
        <v>0</v>
      </c>
      <c r="D81" s="33">
        <f>IFERROR(VLOOKUP(D80,sections!$H$1:$K$12,2,FALSE),"")</f>
        <v>1.21</v>
      </c>
      <c r="E81" s="42">
        <f>IFERROR(VLOOKUP(E80,sections!$H$1:$K$12,2,FALSE),"")</f>
        <v>1.21</v>
      </c>
      <c r="F81" s="43">
        <f>IFERROR(VLOOKUP(F80,sections!$H$1:$K$12,2,FALSE),"")</f>
        <v>1.21</v>
      </c>
      <c r="G81" s="43">
        <f>IFERROR(VLOOKUP(G80,sections!$H$1:$K$12,2,FALSE),"")</f>
        <v>2.5</v>
      </c>
      <c r="H81" s="34">
        <f>IF(SUM(C81:G81)&gt;0,SUM(C81:G81),0.1)</f>
        <v>6.13</v>
      </c>
      <c r="I81" s="35"/>
      <c r="K81" s="6">
        <f>RANK(H81,H$3:H$154,0)</f>
        <v>58</v>
      </c>
      <c r="M81" s="6" t="str">
        <f>B80</f>
        <v>HOR Margo Kingi &amp; Corrina Daivs</v>
      </c>
      <c r="N81" s="36">
        <f>IFERROR(H81+I81,"")</f>
        <v>6.13</v>
      </c>
    </row>
    <row r="82" spans="1:14" ht="12.75" customHeight="1" x14ac:dyDescent="0.4">
      <c r="A82" s="156">
        <v>6</v>
      </c>
      <c r="B82" s="153" t="str">
        <f>sections!B48</f>
        <v>NOR Maureen Woods &amp; Sue Stevens</v>
      </c>
      <c r="C82" s="39" t="str">
        <f>IFERROR(VLOOKUP(C72,sections!$H$1:$K$12,4,FALSE),"")</f>
        <v>0-3</v>
      </c>
      <c r="D82" s="45" t="str">
        <f>IFERROR(VLOOKUP(D78,sections!$H$1:$K$12,4,FALSE),"")</f>
        <v>0-3</v>
      </c>
      <c r="E82" s="44" t="str">
        <f>IFERROR(VLOOKUP(E74,sections!$H$1:$K$12,4,FALSE),"")</f>
        <v>3-2</v>
      </c>
      <c r="F82" s="44" t="str">
        <f>IFERROR(VLOOKUP(F80,sections!$H$1:$K$12,4,FALSE),"")</f>
        <v>3-1</v>
      </c>
      <c r="G82" s="45" t="str">
        <f>IFERROR(VLOOKUP(G76,sections!$H$1:$K$12,4,FALSE),"")</f>
        <v>3-0</v>
      </c>
      <c r="H82" s="40"/>
      <c r="I82" s="41"/>
      <c r="N82" s="36"/>
    </row>
    <row r="83" spans="1:14" ht="12.75" customHeight="1" x14ac:dyDescent="0.6">
      <c r="A83" s="141"/>
      <c r="B83" s="141"/>
      <c r="C83" s="33">
        <f>IFERROR(VLOOKUP(C82,sections!$H$1:$K$12,2,FALSE),"")</f>
        <v>0</v>
      </c>
      <c r="D83" s="42">
        <f>IFERROR(VLOOKUP(D82,sections!$H$1:$K$12,2,FALSE),"")</f>
        <v>0</v>
      </c>
      <c r="E83" s="43">
        <f>IFERROR(VLOOKUP(E82,sections!$H$1:$K$12,2,FALSE),"")</f>
        <v>8.1</v>
      </c>
      <c r="F83" s="43">
        <f>IFERROR(VLOOKUP(F82,sections!$H$1:$K$12,2,FALSE),"")</f>
        <v>8.1999999999999993</v>
      </c>
      <c r="G83" s="42">
        <f>IFERROR(VLOOKUP(G82,sections!$H$1:$K$12,2,FALSE),"")</f>
        <v>8.31</v>
      </c>
      <c r="H83" s="34">
        <f>IF(SUM(C83:G83)&gt;0,SUM(C83:G83),0.1)</f>
        <v>24.61</v>
      </c>
      <c r="I83" s="35">
        <v>57</v>
      </c>
      <c r="K83" s="6">
        <f>RANK(H83,H$3:H$154,0)</f>
        <v>34</v>
      </c>
      <c r="M83" s="6" t="str">
        <f>B82</f>
        <v>NOR Maureen Woods &amp; Sue Stevens</v>
      </c>
      <c r="N83" s="36">
        <f>IFERROR(H83+I83,"")</f>
        <v>81.61</v>
      </c>
    </row>
    <row r="84" spans="1:14" ht="12.75" customHeight="1" x14ac:dyDescent="0.35">
      <c r="N84" s="36"/>
    </row>
    <row r="85" spans="1:14" ht="12.75" customHeight="1" x14ac:dyDescent="0.7">
      <c r="A85" s="25" t="s">
        <v>246</v>
      </c>
      <c r="B85" s="26"/>
      <c r="C85" s="46">
        <v>1</v>
      </c>
      <c r="D85" s="46">
        <v>2</v>
      </c>
      <c r="E85" s="46">
        <v>3</v>
      </c>
      <c r="F85" s="46">
        <v>4</v>
      </c>
      <c r="G85" s="46">
        <v>5</v>
      </c>
      <c r="H85" s="28" t="s">
        <v>240</v>
      </c>
      <c r="I85" s="29"/>
      <c r="N85" s="36"/>
    </row>
    <row r="86" spans="1:14" ht="12.75" customHeight="1" x14ac:dyDescent="0.4">
      <c r="A86" s="155">
        <v>1</v>
      </c>
      <c r="B86" s="154" t="str">
        <f>sections!D3</f>
        <v>OTA Fili Salia &amp; Norman Leuatea</v>
      </c>
      <c r="C86" s="30" t="s">
        <v>6</v>
      </c>
      <c r="D86" s="30" t="s">
        <v>9</v>
      </c>
      <c r="E86" s="30" t="s">
        <v>2</v>
      </c>
      <c r="F86" s="30" t="s">
        <v>2</v>
      </c>
      <c r="G86" s="30" t="s">
        <v>3</v>
      </c>
      <c r="H86" s="31"/>
      <c r="I86" s="32"/>
      <c r="N86" s="36"/>
    </row>
    <row r="87" spans="1:14" ht="12.75" customHeight="1" x14ac:dyDescent="0.6">
      <c r="A87" s="141"/>
      <c r="B87" s="141"/>
      <c r="C87" s="33">
        <f>IFERROR(VLOOKUP(C86,sections!$H$1:$K$12,2,FALSE),"")</f>
        <v>8.1999999999999993</v>
      </c>
      <c r="D87" s="33">
        <f>IFERROR(VLOOKUP(D86,sections!$H$1:$K$12,2,FALSE),"")</f>
        <v>2.5</v>
      </c>
      <c r="E87" s="33">
        <f>IFERROR(VLOOKUP(E86,sections!$H$1:$K$12,2,FALSE),"")</f>
        <v>8.31</v>
      </c>
      <c r="F87" s="33">
        <f>IFERROR(VLOOKUP(F86,sections!$H$1:$K$12,2,FALSE),"")</f>
        <v>8.31</v>
      </c>
      <c r="G87" s="33">
        <f>IFERROR(VLOOKUP(G86,sections!$H$1:$K$12,2,FALSE),"")</f>
        <v>0</v>
      </c>
      <c r="H87" s="34">
        <f>IF(SUM(C87:G87)&gt;0,SUM(C87:G87),0.1)</f>
        <v>27.32</v>
      </c>
      <c r="I87" s="35">
        <v>57</v>
      </c>
      <c r="K87" s="6">
        <f>RANK(H87,H$3:H$154,0)</f>
        <v>25</v>
      </c>
      <c r="M87" s="6" t="str">
        <f>B86</f>
        <v>OTA Fili Salia &amp; Norman Leuatea</v>
      </c>
      <c r="N87" s="36">
        <f>IFERROR(H87+I87,"")</f>
        <v>84.32</v>
      </c>
    </row>
    <row r="88" spans="1:14" ht="12.75" customHeight="1" x14ac:dyDescent="0.4">
      <c r="A88" s="156">
        <v>2</v>
      </c>
      <c r="B88" s="153" t="str">
        <f>sections!D4</f>
        <v>MNU Rod Buck &amp; Phil Evans</v>
      </c>
      <c r="C88" s="37" t="s">
        <v>8</v>
      </c>
      <c r="D88" s="38" t="s">
        <v>6</v>
      </c>
      <c r="E88" s="38" t="s">
        <v>8</v>
      </c>
      <c r="F88" s="37" t="s">
        <v>6</v>
      </c>
      <c r="G88" s="39" t="str">
        <f>IFERROR(VLOOKUP(G86,sections!$H$1:$K$12,4,FALSE),"")</f>
        <v>3-0</v>
      </c>
      <c r="H88" s="40"/>
      <c r="I88" s="41"/>
      <c r="N88" s="36"/>
    </row>
    <row r="89" spans="1:14" ht="12.75" customHeight="1" x14ac:dyDescent="0.6">
      <c r="A89" s="141"/>
      <c r="B89" s="141"/>
      <c r="C89" s="42">
        <f>IFERROR(VLOOKUP(C88,sections!$H$1:$K$12,2,FALSE),"")</f>
        <v>8.1</v>
      </c>
      <c r="D89" s="43">
        <f>IFERROR(VLOOKUP(D88,sections!$H$1:$K$12,2,FALSE),"")</f>
        <v>8.1999999999999993</v>
      </c>
      <c r="E89" s="43">
        <f>IFERROR(VLOOKUP(E88,sections!$H$1:$K$12,2,FALSE),"")</f>
        <v>8.1</v>
      </c>
      <c r="F89" s="42">
        <f>IFERROR(VLOOKUP(F88,sections!$H$1:$K$12,2,FALSE),"")</f>
        <v>8.1999999999999993</v>
      </c>
      <c r="G89" s="33">
        <f>IFERROR(VLOOKUP(G88,sections!$H$1:$K$12,2,FALSE),"")</f>
        <v>8.31</v>
      </c>
      <c r="H89" s="34">
        <f>IF(SUM(C89:G89)&gt;0,SUM(C89:G89),0.1)</f>
        <v>40.909999999999997</v>
      </c>
      <c r="I89" s="35">
        <v>99</v>
      </c>
      <c r="K89" s="6">
        <f>RANK(H89,H$3:H$154,0)</f>
        <v>7</v>
      </c>
      <c r="M89" s="6" t="str">
        <f>B88</f>
        <v>MNU Rod Buck &amp; Phil Evans</v>
      </c>
      <c r="N89" s="36">
        <f>IFERROR(H89+I89,"")</f>
        <v>139.91</v>
      </c>
    </row>
    <row r="90" spans="1:14" ht="12.75" customHeight="1" x14ac:dyDescent="0.4">
      <c r="A90" s="156">
        <v>3</v>
      </c>
      <c r="B90" s="153" t="str">
        <f>sections!D5</f>
        <v>KAI Lee Early &amp; Trish O'Neill</v>
      </c>
      <c r="C90" s="38" t="s">
        <v>6</v>
      </c>
      <c r="D90" s="44" t="str">
        <f>IFERROR(VLOOKUP(D88,sections!$H$1:$K$12,4,FALSE),"")</f>
        <v>1-3</v>
      </c>
      <c r="E90" s="37" t="s">
        <v>3</v>
      </c>
      <c r="F90" s="39" t="str">
        <f>IFERROR(VLOOKUP(F86,sections!$H$1:$K$12,4,FALSE),"")</f>
        <v>0-3</v>
      </c>
      <c r="G90" s="37" t="s">
        <v>9</v>
      </c>
      <c r="H90" s="40"/>
      <c r="I90" s="41"/>
      <c r="N90" s="36"/>
    </row>
    <row r="91" spans="1:14" ht="12.75" customHeight="1" x14ac:dyDescent="0.6">
      <c r="A91" s="141"/>
      <c r="B91" s="141"/>
      <c r="C91" s="43">
        <f>IFERROR(VLOOKUP(C90,sections!$H$1:$K$12,2,FALSE),"")</f>
        <v>8.1999999999999993</v>
      </c>
      <c r="D91" s="43">
        <f>IFERROR(VLOOKUP(D90,sections!$H$1:$K$12,2,FALSE),"")</f>
        <v>1.21</v>
      </c>
      <c r="E91" s="42">
        <f>IFERROR(VLOOKUP(E90,sections!$H$1:$K$12,2,FALSE),"")</f>
        <v>0</v>
      </c>
      <c r="F91" s="33">
        <f>IFERROR(VLOOKUP(F90,sections!$H$1:$K$12,2,FALSE),"")</f>
        <v>0</v>
      </c>
      <c r="G91" s="42">
        <f>IFERROR(VLOOKUP(G90,sections!$H$1:$K$12,2,FALSE),"")</f>
        <v>2.5</v>
      </c>
      <c r="H91" s="34">
        <f>IF(SUM(C91:G91)&gt;0,SUM(C91:G91),0.1)</f>
        <v>11.91</v>
      </c>
      <c r="I91" s="35"/>
      <c r="K91" s="6">
        <f>RANK(H91,H$3:H$154,0)</f>
        <v>52</v>
      </c>
      <c r="M91" s="6" t="str">
        <f>B90</f>
        <v>KAI Lee Early &amp; Trish O'Neill</v>
      </c>
      <c r="N91" s="36">
        <f>IFERROR(H91+I91,"")</f>
        <v>11.91</v>
      </c>
    </row>
    <row r="92" spans="1:14" ht="12.75" customHeight="1" x14ac:dyDescent="0.4">
      <c r="A92" s="156">
        <v>4</v>
      </c>
      <c r="B92" s="153" t="str">
        <f>sections!D6</f>
        <v>HOW Nina Massold &amp; Paul Gardner-Brown</v>
      </c>
      <c r="C92" s="44" t="str">
        <f>IFERROR(VLOOKUP(C90,sections!$H$1:$K$12,4,FALSE),"")</f>
        <v>1-3</v>
      </c>
      <c r="D92" s="37" t="s">
        <v>6</v>
      </c>
      <c r="E92" s="39" t="str">
        <f>IFERROR(VLOOKUP(E86,sections!$H$1:$K$12,4,FALSE),"")</f>
        <v>0-3</v>
      </c>
      <c r="F92" s="45" t="str">
        <f>IFERROR(VLOOKUP(F88,sections!$H$1:$K$12,4,FALSE),"")</f>
        <v>1-3</v>
      </c>
      <c r="G92" s="38" t="s">
        <v>7</v>
      </c>
      <c r="H92" s="40"/>
      <c r="I92" s="41"/>
      <c r="N92" s="36"/>
    </row>
    <row r="93" spans="1:14" ht="12.75" customHeight="1" x14ac:dyDescent="0.6">
      <c r="A93" s="157"/>
      <c r="B93" s="141"/>
      <c r="C93" s="43">
        <f>IFERROR(VLOOKUP(C92,sections!$H$1:$K$12,2,FALSE),"")</f>
        <v>1.21</v>
      </c>
      <c r="D93" s="42">
        <f>IFERROR(VLOOKUP(D92,sections!$H$1:$K$12,2,FALSE),"")</f>
        <v>8.1999999999999993</v>
      </c>
      <c r="E93" s="33">
        <f>IFERROR(VLOOKUP(E92,sections!$H$1:$K$12,2,FALSE),"")</f>
        <v>0</v>
      </c>
      <c r="F93" s="42">
        <f>IFERROR(VLOOKUP(F92,sections!$H$1:$K$12,2,FALSE),"")</f>
        <v>1.21</v>
      </c>
      <c r="G93" s="43">
        <f>IFERROR(VLOOKUP(G92,sections!$H$1:$K$12,2,FALSE),"")</f>
        <v>1.21</v>
      </c>
      <c r="H93" s="34">
        <f>IF(SUM(C93:G93)&gt;0,SUM(C93:G93),0.1)</f>
        <v>11.830000000000002</v>
      </c>
      <c r="I93" s="35"/>
      <c r="K93" s="6">
        <f>RANK(H93,H$3:H$154,0)</f>
        <v>53</v>
      </c>
      <c r="M93" s="6" t="str">
        <f>B92</f>
        <v>HOW Nina Massold &amp; Paul Gardner-Brown</v>
      </c>
      <c r="N93" s="36">
        <f>IFERROR(H93+I93,"")</f>
        <v>11.830000000000002</v>
      </c>
    </row>
    <row r="94" spans="1:14" ht="12.75" customHeight="1" x14ac:dyDescent="0.4">
      <c r="A94" s="156">
        <v>5</v>
      </c>
      <c r="B94" s="153" t="str">
        <f>sections!D7</f>
        <v>HEN Mark Cleeton &amp; Cliff Keach</v>
      </c>
      <c r="C94" s="45" t="str">
        <f>IFERROR(VLOOKUP(C88,sections!$H$1:$K$12,4,FALSE),"")</f>
        <v>2-3</v>
      </c>
      <c r="D94" s="39" t="str">
        <f>IFERROR(VLOOKUP(D86,sections!$H$1:$K$12,4,FALSE),"")</f>
        <v>3-2</v>
      </c>
      <c r="E94" s="45" t="str">
        <f>IFERROR(VLOOKUP(E90,sections!$H$1:$K$12,4,FALSE),"")</f>
        <v>3-0</v>
      </c>
      <c r="F94" s="38" t="s">
        <v>9</v>
      </c>
      <c r="G94" s="44" t="str">
        <f>IFERROR(VLOOKUP(G92,sections!$H$1:$K$12,4,FALSE),"")</f>
        <v>3-1</v>
      </c>
      <c r="H94" s="40"/>
      <c r="I94" s="41"/>
      <c r="N94" s="36"/>
    </row>
    <row r="95" spans="1:14" ht="12.75" customHeight="1" x14ac:dyDescent="0.6">
      <c r="A95" s="141"/>
      <c r="B95" s="141"/>
      <c r="C95" s="42">
        <f>IFERROR(VLOOKUP(C94,sections!$H$1:$K$12,2,FALSE),"")</f>
        <v>2.5</v>
      </c>
      <c r="D95" s="33">
        <f>IFERROR(VLOOKUP(D94,sections!$H$1:$K$12,2,FALSE),"")</f>
        <v>8.1</v>
      </c>
      <c r="E95" s="42">
        <f>IFERROR(VLOOKUP(E94,sections!$H$1:$K$12,2,FALSE),"")</f>
        <v>8.31</v>
      </c>
      <c r="F95" s="43">
        <f>IFERROR(VLOOKUP(F94,sections!$H$1:$K$12,2,FALSE),"")</f>
        <v>2.5</v>
      </c>
      <c r="G95" s="43">
        <f>IFERROR(VLOOKUP(G94,sections!$H$1:$K$12,2,FALSE),"")</f>
        <v>8.1999999999999993</v>
      </c>
      <c r="H95" s="34">
        <f>IF(SUM(C95:G95)&gt;0,SUM(C95:G95),0.1)</f>
        <v>29.61</v>
      </c>
      <c r="I95" s="35">
        <v>57</v>
      </c>
      <c r="K95" s="6">
        <f>RANK(H95,H$3:H$154,0)</f>
        <v>19</v>
      </c>
      <c r="M95" s="6" t="str">
        <f>B94</f>
        <v>HEN Mark Cleeton &amp; Cliff Keach</v>
      </c>
      <c r="N95" s="36">
        <f>IFERROR(H95+I95,"")</f>
        <v>86.61</v>
      </c>
    </row>
    <row r="96" spans="1:14" ht="12.75" customHeight="1" x14ac:dyDescent="0.4">
      <c r="A96" s="156">
        <v>6</v>
      </c>
      <c r="B96" s="153" t="str">
        <f>sections!D8</f>
        <v>MAN Roger Daniels &amp; Sano Ah-Kuoi</v>
      </c>
      <c r="C96" s="39" t="str">
        <f>IFERROR(VLOOKUP(C86,sections!$H$1:$K$12,4,FALSE),"")</f>
        <v>1-3</v>
      </c>
      <c r="D96" s="45" t="str">
        <f>IFERROR(VLOOKUP(D92,sections!$H$1:$K$12,4,FALSE),"")</f>
        <v>1-3</v>
      </c>
      <c r="E96" s="44" t="str">
        <f>IFERROR(VLOOKUP(E88,sections!$H$1:$K$12,4,FALSE),"")</f>
        <v>2-3</v>
      </c>
      <c r="F96" s="44" t="str">
        <f>IFERROR(VLOOKUP(F94,sections!$H$1:$K$12,4,FALSE),"")</f>
        <v>3-2</v>
      </c>
      <c r="G96" s="45" t="str">
        <f>IFERROR(VLOOKUP(G90,sections!$H$1:$K$12,4,FALSE),"")</f>
        <v>3-2</v>
      </c>
      <c r="H96" s="40"/>
      <c r="I96" s="41"/>
      <c r="N96" s="36"/>
    </row>
    <row r="97" spans="1:14" ht="12.75" customHeight="1" x14ac:dyDescent="0.6">
      <c r="A97" s="141"/>
      <c r="B97" s="141"/>
      <c r="C97" s="33">
        <f>IFERROR(VLOOKUP(C96,sections!$H$1:$K$12,2,FALSE),"")</f>
        <v>1.21</v>
      </c>
      <c r="D97" s="42">
        <f>IFERROR(VLOOKUP(D96,sections!$H$1:$K$12,2,FALSE),"")</f>
        <v>1.21</v>
      </c>
      <c r="E97" s="43">
        <f>IFERROR(VLOOKUP(E96,sections!$H$1:$K$12,2,FALSE),"")</f>
        <v>2.5</v>
      </c>
      <c r="F97" s="43">
        <f>IFERROR(VLOOKUP(F96,sections!$H$1:$K$12,2,FALSE),"")</f>
        <v>8.1</v>
      </c>
      <c r="G97" s="42">
        <f>IFERROR(VLOOKUP(G96,sections!$H$1:$K$12,2,FALSE),"")</f>
        <v>8.1</v>
      </c>
      <c r="H97" s="34">
        <f>IF(SUM(C97:G97)&gt;0,SUM(C97:G97),0.1)</f>
        <v>21.119999999999997</v>
      </c>
      <c r="I97" s="35"/>
      <c r="K97" s="6">
        <f>RANK(H97,H$3:H$154,0)</f>
        <v>39</v>
      </c>
      <c r="M97" s="6" t="str">
        <f>B96</f>
        <v>MAN Roger Daniels &amp; Sano Ah-Kuoi</v>
      </c>
      <c r="N97" s="36">
        <f>IFERROR(H97+I97,"")</f>
        <v>21.119999999999997</v>
      </c>
    </row>
    <row r="98" spans="1:14" ht="12.75" customHeight="1" x14ac:dyDescent="0.35">
      <c r="N98" s="36"/>
    </row>
    <row r="99" spans="1:14" ht="12.75" customHeight="1" x14ac:dyDescent="0.7">
      <c r="A99" s="25" t="s">
        <v>247</v>
      </c>
      <c r="B99" s="26"/>
      <c r="C99" s="46">
        <v>1</v>
      </c>
      <c r="D99" s="46">
        <v>2</v>
      </c>
      <c r="E99" s="46">
        <v>3</v>
      </c>
      <c r="F99" s="46">
        <v>4</v>
      </c>
      <c r="G99" s="46">
        <v>5</v>
      </c>
      <c r="H99" s="28" t="s">
        <v>240</v>
      </c>
      <c r="I99" s="29"/>
      <c r="N99" s="36"/>
    </row>
    <row r="100" spans="1:14" ht="12.75" customHeight="1" x14ac:dyDescent="0.4">
      <c r="A100" s="155">
        <v>1</v>
      </c>
      <c r="B100" s="154" t="str">
        <f>sections!D11</f>
        <v>GERSA Brett Beswick &amp; Gordon Gibson</v>
      </c>
      <c r="C100" s="30" t="s">
        <v>2</v>
      </c>
      <c r="D100" s="30" t="s">
        <v>9</v>
      </c>
      <c r="E100" s="30" t="s">
        <v>7</v>
      </c>
      <c r="F100" s="30" t="s">
        <v>8</v>
      </c>
      <c r="G100" s="30" t="s">
        <v>6</v>
      </c>
      <c r="H100" s="31"/>
      <c r="I100" s="32"/>
      <c r="N100" s="36"/>
    </row>
    <row r="101" spans="1:14" ht="12.75" customHeight="1" x14ac:dyDescent="0.6">
      <c r="A101" s="141"/>
      <c r="B101" s="141"/>
      <c r="C101" s="33">
        <f>IFERROR(VLOOKUP(C100,sections!$H$1:$K$12,2,FALSE),"")</f>
        <v>8.31</v>
      </c>
      <c r="D101" s="33">
        <f>IFERROR(VLOOKUP(D100,sections!$H$1:$K$12,2,FALSE),"")</f>
        <v>2.5</v>
      </c>
      <c r="E101" s="33">
        <f>IFERROR(VLOOKUP(E100,sections!$H$1:$K$12,2,FALSE),"")</f>
        <v>1.21</v>
      </c>
      <c r="F101" s="33">
        <f>IFERROR(VLOOKUP(F100,sections!$H$1:$K$12,2,FALSE),"")</f>
        <v>8.1</v>
      </c>
      <c r="G101" s="33">
        <f>IFERROR(VLOOKUP(G100,sections!$H$1:$K$12,2,FALSE),"")</f>
        <v>8.1999999999999993</v>
      </c>
      <c r="H101" s="34">
        <f>IF(SUM(C101:G101)&gt;0,SUM(C101:G101),0.1)</f>
        <v>28.319999999999997</v>
      </c>
      <c r="I101" s="35">
        <v>57</v>
      </c>
      <c r="K101" s="6">
        <f>RANK(H101,H$3:H$154,0)</f>
        <v>24</v>
      </c>
      <c r="M101" s="6" t="str">
        <f>B100</f>
        <v>GERSA Brett Beswick &amp; Gordon Gibson</v>
      </c>
      <c r="N101" s="36">
        <f>IFERROR(H101+I101,"")</f>
        <v>85.32</v>
      </c>
    </row>
    <row r="102" spans="1:14" ht="12.75" customHeight="1" x14ac:dyDescent="0.4">
      <c r="A102" s="156">
        <v>2</v>
      </c>
      <c r="B102" s="153" t="str">
        <f>sections!D12</f>
        <v>KAI Barry Jones &amp; Keith Thorpe</v>
      </c>
      <c r="C102" s="37" t="s">
        <v>2</v>
      </c>
      <c r="D102" s="38" t="s">
        <v>6</v>
      </c>
      <c r="E102" s="38" t="s">
        <v>2</v>
      </c>
      <c r="F102" s="37" t="s">
        <v>7</v>
      </c>
      <c r="G102" s="39" t="str">
        <f>IFERROR(VLOOKUP(G100,sections!$H$1:$K$12,4,FALSE),"")</f>
        <v>1-3</v>
      </c>
      <c r="H102" s="40"/>
      <c r="I102" s="41"/>
      <c r="N102" s="36"/>
    </row>
    <row r="103" spans="1:14" ht="12.75" customHeight="1" x14ac:dyDescent="0.6">
      <c r="A103" s="141"/>
      <c r="B103" s="141"/>
      <c r="C103" s="42">
        <f>IFERROR(VLOOKUP(C102,sections!$H$1:$K$12,2,FALSE),"")</f>
        <v>8.31</v>
      </c>
      <c r="D103" s="43">
        <f>IFERROR(VLOOKUP(D102,sections!$H$1:$K$12,2,FALSE),"")</f>
        <v>8.1999999999999993</v>
      </c>
      <c r="E103" s="43">
        <f>IFERROR(VLOOKUP(E102,sections!$H$1:$K$12,2,FALSE),"")</f>
        <v>8.31</v>
      </c>
      <c r="F103" s="42">
        <f>IFERROR(VLOOKUP(F102,sections!$H$1:$K$12,2,FALSE),"")</f>
        <v>1.21</v>
      </c>
      <c r="G103" s="33">
        <f>IFERROR(VLOOKUP(G102,sections!$H$1:$K$12,2,FALSE),"")</f>
        <v>1.21</v>
      </c>
      <c r="H103" s="34">
        <f>IF(SUM(C103:G103)&gt;0,SUM(C103:G103),0.1)</f>
        <v>27.240000000000002</v>
      </c>
      <c r="I103" s="35">
        <v>57</v>
      </c>
      <c r="K103" s="6">
        <f>RANK(H103,H$3:H$154,0)</f>
        <v>27</v>
      </c>
      <c r="M103" s="6" t="str">
        <f>B102</f>
        <v>KAI Barry Jones &amp; Keith Thorpe</v>
      </c>
      <c r="N103" s="36">
        <f>IFERROR(H103+I103,"")</f>
        <v>84.240000000000009</v>
      </c>
    </row>
    <row r="104" spans="1:14" ht="12.75" customHeight="1" x14ac:dyDescent="0.4">
      <c r="A104" s="156">
        <v>3</v>
      </c>
      <c r="B104" s="153" t="str">
        <f>sections!D13</f>
        <v>TOK Peter &amp; Sheryl Wills</v>
      </c>
      <c r="C104" s="38" t="s">
        <v>3</v>
      </c>
      <c r="D104" s="44" t="str">
        <f>IFERROR(VLOOKUP(D102,sections!$H$1:$K$12,4,FALSE),"")</f>
        <v>1-3</v>
      </c>
      <c r="E104" s="37" t="s">
        <v>7</v>
      </c>
      <c r="F104" s="39" t="str">
        <f>IFERROR(VLOOKUP(F100,sections!$H$1:$K$12,4,FALSE),"")</f>
        <v>2-3</v>
      </c>
      <c r="G104" s="37" t="s">
        <v>6</v>
      </c>
      <c r="H104" s="40"/>
      <c r="I104" s="41"/>
      <c r="N104" s="36"/>
    </row>
    <row r="105" spans="1:14" ht="12.75" customHeight="1" x14ac:dyDescent="0.6">
      <c r="A105" s="141"/>
      <c r="B105" s="141"/>
      <c r="C105" s="43">
        <f>IFERROR(VLOOKUP(C104,sections!$H$1:$K$12,2,FALSE),"")</f>
        <v>0</v>
      </c>
      <c r="D105" s="43">
        <f>IFERROR(VLOOKUP(D104,sections!$H$1:$K$12,2,FALSE),"")</f>
        <v>1.21</v>
      </c>
      <c r="E105" s="42">
        <f>IFERROR(VLOOKUP(E104,sections!$H$1:$K$12,2,FALSE),"")</f>
        <v>1.21</v>
      </c>
      <c r="F105" s="33">
        <f>IFERROR(VLOOKUP(F104,sections!$H$1:$K$12,2,FALSE),"")</f>
        <v>2.5</v>
      </c>
      <c r="G105" s="42">
        <f>IFERROR(VLOOKUP(G104,sections!$H$1:$K$12,2,FALSE),"")</f>
        <v>8.1999999999999993</v>
      </c>
      <c r="H105" s="34">
        <f>IF(SUM(C105:G105)&gt;0,SUM(C105:G105),0.1)</f>
        <v>13.12</v>
      </c>
      <c r="I105" s="35"/>
      <c r="K105" s="6">
        <f>RANK(H105,H$3:H$154,0)</f>
        <v>49</v>
      </c>
      <c r="M105" s="6" t="str">
        <f>B104</f>
        <v>TOK Peter &amp; Sheryl Wills</v>
      </c>
      <c r="N105" s="36">
        <f>IFERROR(H105+I105,"")</f>
        <v>13.12</v>
      </c>
    </row>
    <row r="106" spans="1:14" ht="12.75" customHeight="1" x14ac:dyDescent="0.4">
      <c r="A106" s="156">
        <v>4</v>
      </c>
      <c r="B106" s="153" t="str">
        <f>sections!D14</f>
        <v>MNU Vince Tate &amp; Sani Roberts</v>
      </c>
      <c r="C106" s="44" t="str">
        <f>IFERROR(VLOOKUP(C104,sections!$H$1:$K$12,4,FALSE),"")</f>
        <v>3-0</v>
      </c>
      <c r="D106" s="37" t="s">
        <v>2</v>
      </c>
      <c r="E106" s="39" t="str">
        <f>IFERROR(VLOOKUP(E100,sections!$H$1:$K$12,4,FALSE),"")</f>
        <v>3-1</v>
      </c>
      <c r="F106" s="45" t="str">
        <f>IFERROR(VLOOKUP(F102,sections!$H$1:$K$12,4,FALSE),"")</f>
        <v>3-1</v>
      </c>
      <c r="G106" s="38" t="s">
        <v>2</v>
      </c>
      <c r="H106" s="40"/>
      <c r="I106" s="41"/>
      <c r="N106" s="36"/>
    </row>
    <row r="107" spans="1:14" ht="12.75" customHeight="1" x14ac:dyDescent="0.6">
      <c r="A107" s="157"/>
      <c r="B107" s="141"/>
      <c r="C107" s="43">
        <f>IFERROR(VLOOKUP(C106,sections!$H$1:$K$12,2,FALSE),"")</f>
        <v>8.31</v>
      </c>
      <c r="D107" s="42">
        <f>IFERROR(VLOOKUP(D106,sections!$H$1:$K$12,2,FALSE),"")</f>
        <v>8.31</v>
      </c>
      <c r="E107" s="33">
        <f>IFERROR(VLOOKUP(E106,sections!$H$1:$K$12,2,FALSE),"")</f>
        <v>8.1999999999999993</v>
      </c>
      <c r="F107" s="42">
        <f>IFERROR(VLOOKUP(F106,sections!$H$1:$K$12,2,FALSE),"")</f>
        <v>8.1999999999999993</v>
      </c>
      <c r="G107" s="43">
        <f>IFERROR(VLOOKUP(G106,sections!$H$1:$K$12,2,FALSE),"")</f>
        <v>8.31</v>
      </c>
      <c r="H107" s="34">
        <f>IF(SUM(C107:G107)&gt;0,SUM(C107:G107),0.1)</f>
        <v>41.33</v>
      </c>
      <c r="I107" s="35">
        <v>99</v>
      </c>
      <c r="K107" s="6">
        <f>RANK(H107,H$3:H$154,0)</f>
        <v>3</v>
      </c>
      <c r="M107" s="6" t="str">
        <f>B106</f>
        <v>MNU Vince Tate &amp; Sani Roberts</v>
      </c>
      <c r="N107" s="36">
        <f>IFERROR(H107+I107,"")</f>
        <v>140.32999999999998</v>
      </c>
    </row>
    <row r="108" spans="1:14" ht="12.75" customHeight="1" x14ac:dyDescent="0.4">
      <c r="A108" s="156">
        <v>5</v>
      </c>
      <c r="B108" s="153" t="str">
        <f>sections!D15</f>
        <v>PAT Robyn Harris &amp; Louis Erueti</v>
      </c>
      <c r="C108" s="45" t="str">
        <f>IFERROR(VLOOKUP(C102,sections!$H$1:$K$12,4,FALSE),"")</f>
        <v>0-3</v>
      </c>
      <c r="D108" s="39" t="str">
        <f>IFERROR(VLOOKUP(D100,sections!$H$1:$K$12,4,FALSE),"")</f>
        <v>3-2</v>
      </c>
      <c r="E108" s="45" t="str">
        <f>IFERROR(VLOOKUP(E104,sections!$H$1:$K$12,4,FALSE),"")</f>
        <v>3-1</v>
      </c>
      <c r="F108" s="38" t="s">
        <v>6</v>
      </c>
      <c r="G108" s="44" t="str">
        <f>IFERROR(VLOOKUP(G106,sections!$H$1:$K$12,4,FALSE),"")</f>
        <v>0-3</v>
      </c>
      <c r="H108" s="40"/>
      <c r="I108" s="41"/>
      <c r="N108" s="36"/>
    </row>
    <row r="109" spans="1:14" ht="12.75" customHeight="1" x14ac:dyDescent="0.6">
      <c r="A109" s="141"/>
      <c r="B109" s="141"/>
      <c r="C109" s="42">
        <f>IFERROR(VLOOKUP(C108,sections!$H$1:$K$12,2,FALSE),"")</f>
        <v>0</v>
      </c>
      <c r="D109" s="33">
        <f>IFERROR(VLOOKUP(D108,sections!$H$1:$K$12,2,FALSE),"")</f>
        <v>8.1</v>
      </c>
      <c r="E109" s="42">
        <f>IFERROR(VLOOKUP(E108,sections!$H$1:$K$12,2,FALSE),"")</f>
        <v>8.1999999999999993</v>
      </c>
      <c r="F109" s="43">
        <f>IFERROR(VLOOKUP(F108,sections!$H$1:$K$12,2,FALSE),"")</f>
        <v>8.1999999999999993</v>
      </c>
      <c r="G109" s="43">
        <f>IFERROR(VLOOKUP(G108,sections!$H$1:$K$12,2,FALSE),"")</f>
        <v>0</v>
      </c>
      <c r="H109" s="34">
        <f>IF(SUM(C109:G109)&gt;0,SUM(C109:G109),0.1)</f>
        <v>24.499999999999996</v>
      </c>
      <c r="I109" s="35"/>
      <c r="K109" s="6">
        <f>RANK(H109,H$3:H$154,0)</f>
        <v>35</v>
      </c>
      <c r="M109" s="6" t="str">
        <f>B108</f>
        <v>PAT Robyn Harris &amp; Louis Erueti</v>
      </c>
      <c r="N109" s="36">
        <f>IFERROR(H109+I109,"")</f>
        <v>24.499999999999996</v>
      </c>
    </row>
    <row r="110" spans="1:14" ht="12.75" customHeight="1" x14ac:dyDescent="0.4">
      <c r="A110" s="156">
        <v>6</v>
      </c>
      <c r="B110" s="153" t="str">
        <f>sections!D16</f>
        <v>MAN Josie Tahana &amp; GG Tahana</v>
      </c>
      <c r="C110" s="39" t="str">
        <f>IFERROR(VLOOKUP(C100,sections!$H$1:$K$12,4,FALSE),"")</f>
        <v>0-3</v>
      </c>
      <c r="D110" s="45" t="str">
        <f>IFERROR(VLOOKUP(D106,sections!$H$1:$K$12,4,FALSE),"")</f>
        <v>0-3</v>
      </c>
      <c r="E110" s="44" t="str">
        <f>IFERROR(VLOOKUP(E102,sections!$H$1:$K$12,4,FALSE),"")</f>
        <v>0-3</v>
      </c>
      <c r="F110" s="44" t="str">
        <f>IFERROR(VLOOKUP(F108,sections!$H$1:$K$12,4,FALSE),"")</f>
        <v>1-3</v>
      </c>
      <c r="G110" s="45" t="str">
        <f>IFERROR(VLOOKUP(G104,sections!$H$1:$K$12,4,FALSE),"")</f>
        <v>1-3</v>
      </c>
      <c r="H110" s="40"/>
      <c r="I110" s="41"/>
      <c r="N110" s="36"/>
    </row>
    <row r="111" spans="1:14" ht="12.75" customHeight="1" x14ac:dyDescent="0.6">
      <c r="A111" s="141"/>
      <c r="B111" s="141"/>
      <c r="C111" s="33">
        <f>IFERROR(VLOOKUP(C110,sections!$H$1:$K$12,2,FALSE),"")</f>
        <v>0</v>
      </c>
      <c r="D111" s="42">
        <f>IFERROR(VLOOKUP(D110,sections!$H$1:$K$12,2,FALSE),"")</f>
        <v>0</v>
      </c>
      <c r="E111" s="43">
        <f>IFERROR(VLOOKUP(E110,sections!$H$1:$K$12,2,FALSE),"")</f>
        <v>0</v>
      </c>
      <c r="F111" s="43">
        <f>IFERROR(VLOOKUP(F110,sections!$H$1:$K$12,2,FALSE),"")</f>
        <v>1.21</v>
      </c>
      <c r="G111" s="42">
        <f>IFERROR(VLOOKUP(G110,sections!$H$1:$K$12,2,FALSE),"")</f>
        <v>1.21</v>
      </c>
      <c r="H111" s="34">
        <f>IF(SUM(C111:G111)&gt;0,SUM(C111:G111),0.1)</f>
        <v>2.42</v>
      </c>
      <c r="I111" s="35"/>
      <c r="K111" s="6">
        <f>RANK(H111,H$3:H$154,0)</f>
        <v>64</v>
      </c>
      <c r="M111" s="6" t="str">
        <f>B110</f>
        <v>MAN Josie Tahana &amp; GG Tahana</v>
      </c>
      <c r="N111" s="36">
        <f>IFERROR(H111+I111,"")</f>
        <v>2.42</v>
      </c>
    </row>
    <row r="112" spans="1:14" ht="12.75" customHeight="1" x14ac:dyDescent="0.35">
      <c r="N112" s="36"/>
    </row>
    <row r="113" spans="1:14" ht="12.75" customHeight="1" x14ac:dyDescent="0.7">
      <c r="A113" s="25" t="s">
        <v>248</v>
      </c>
      <c r="B113" s="26"/>
      <c r="C113" s="46">
        <v>1</v>
      </c>
      <c r="D113" s="46">
        <v>2</v>
      </c>
      <c r="E113" s="46">
        <v>3</v>
      </c>
      <c r="F113" s="46">
        <v>4</v>
      </c>
      <c r="G113" s="46">
        <v>5</v>
      </c>
      <c r="H113" s="28" t="s">
        <v>240</v>
      </c>
      <c r="I113" s="29"/>
      <c r="N113" s="36"/>
    </row>
    <row r="114" spans="1:14" ht="12.75" customHeight="1" x14ac:dyDescent="0.4">
      <c r="A114" s="155">
        <v>1</v>
      </c>
      <c r="B114" s="154" t="str">
        <f>sections!D19</f>
        <v>TOK Brendan McLean &amp; Gill Mitchell</v>
      </c>
      <c r="C114" s="30" t="s">
        <v>2</v>
      </c>
      <c r="D114" s="30" t="s">
        <v>2</v>
      </c>
      <c r="E114" s="30" t="s">
        <v>9</v>
      </c>
      <c r="F114" s="30" t="s">
        <v>8</v>
      </c>
      <c r="G114" s="30" t="s">
        <v>7</v>
      </c>
      <c r="H114" s="31"/>
      <c r="I114" s="32"/>
      <c r="N114" s="36"/>
    </row>
    <row r="115" spans="1:14" ht="12.75" customHeight="1" x14ac:dyDescent="0.6">
      <c r="A115" s="141"/>
      <c r="B115" s="141"/>
      <c r="C115" s="33">
        <f>IFERROR(VLOOKUP(C114,sections!$H$1:$K$12,2,FALSE),"")</f>
        <v>8.31</v>
      </c>
      <c r="D115" s="33">
        <f>IFERROR(VLOOKUP(D114,sections!$H$1:$K$12,2,FALSE),"")</f>
        <v>8.31</v>
      </c>
      <c r="E115" s="33">
        <f>IFERROR(VLOOKUP(E114,sections!$H$1:$K$12,2,FALSE),"")</f>
        <v>2.5</v>
      </c>
      <c r="F115" s="33">
        <f>IFERROR(VLOOKUP(F114,sections!$H$1:$K$12,2,FALSE),"")</f>
        <v>8.1</v>
      </c>
      <c r="G115" s="33">
        <f>IFERROR(VLOOKUP(G114,sections!$H$1:$K$12,2,FALSE),"")</f>
        <v>1.21</v>
      </c>
      <c r="H115" s="34">
        <f>IF(SUM(C115:G115)&gt;0,SUM(C115:G115),0.1)</f>
        <v>28.43</v>
      </c>
      <c r="I115" s="35"/>
      <c r="K115" s="6">
        <f>RANK(H115,H$3:H$154,0)</f>
        <v>21</v>
      </c>
      <c r="M115" s="6" t="str">
        <f>B114</f>
        <v>TOK Brendan McLean &amp; Gill Mitchell</v>
      </c>
      <c r="N115" s="36">
        <f>IFERROR(H115+I115,"")</f>
        <v>28.43</v>
      </c>
    </row>
    <row r="116" spans="1:14" ht="12.75" customHeight="1" x14ac:dyDescent="0.4">
      <c r="A116" s="156">
        <v>2</v>
      </c>
      <c r="B116" s="153" t="str">
        <f>sections!D20</f>
        <v>PAT Steve Brown &amp; Daz McKay</v>
      </c>
      <c r="C116" s="37" t="s">
        <v>8</v>
      </c>
      <c r="D116" s="38" t="s">
        <v>6</v>
      </c>
      <c r="E116" s="38" t="s">
        <v>2</v>
      </c>
      <c r="F116" s="37" t="s">
        <v>9</v>
      </c>
      <c r="G116" s="39" t="str">
        <f>IFERROR(VLOOKUP(G114,sections!$H$1:$K$12,4,FALSE),"")</f>
        <v>3-1</v>
      </c>
      <c r="H116" s="40"/>
      <c r="I116" s="41"/>
      <c r="N116" s="36"/>
    </row>
    <row r="117" spans="1:14" ht="12.75" customHeight="1" x14ac:dyDescent="0.6">
      <c r="A117" s="141"/>
      <c r="B117" s="141"/>
      <c r="C117" s="42">
        <f>IFERROR(VLOOKUP(C116,sections!$H$1:$K$12,2,FALSE),"")</f>
        <v>8.1</v>
      </c>
      <c r="D117" s="43">
        <f>IFERROR(VLOOKUP(D116,sections!$H$1:$K$12,2,FALSE),"")</f>
        <v>8.1999999999999993</v>
      </c>
      <c r="E117" s="43">
        <f>IFERROR(VLOOKUP(E116,sections!$H$1:$K$12,2,FALSE),"")</f>
        <v>8.31</v>
      </c>
      <c r="F117" s="42">
        <f>IFERROR(VLOOKUP(F116,sections!$H$1:$K$12,2,FALSE),"")</f>
        <v>2.5</v>
      </c>
      <c r="G117" s="33">
        <f>IFERROR(VLOOKUP(G116,sections!$H$1:$K$12,2,FALSE),"")</f>
        <v>8.1999999999999993</v>
      </c>
      <c r="H117" s="34">
        <f>IF(SUM(C117:G117)&gt;0,SUM(C117:G117),0.1)</f>
        <v>35.31</v>
      </c>
      <c r="I117" s="35">
        <v>99</v>
      </c>
      <c r="K117" s="6">
        <f>RANK(H117,H$3:H$154,0)</f>
        <v>10</v>
      </c>
      <c r="M117" s="6" t="str">
        <f>B116</f>
        <v>PAT Steve Brown &amp; Daz McKay</v>
      </c>
      <c r="N117" s="36">
        <f>IFERROR(H117+I117,"")</f>
        <v>134.31</v>
      </c>
    </row>
    <row r="118" spans="1:14" ht="12.75" customHeight="1" x14ac:dyDescent="0.4">
      <c r="A118" s="156">
        <v>3</v>
      </c>
      <c r="B118" s="153" t="str">
        <f>sections!D21</f>
        <v>OTA Anga Tangi &amp; Kingi Tumai</v>
      </c>
      <c r="C118" s="38" t="s">
        <v>2</v>
      </c>
      <c r="D118" s="44" t="str">
        <f>IFERROR(VLOOKUP(D116,sections!$H$1:$K$12,4,FALSE),"")</f>
        <v>1-3</v>
      </c>
      <c r="E118" s="37" t="s">
        <v>2</v>
      </c>
      <c r="F118" s="39" t="str">
        <f>IFERROR(VLOOKUP(F114,sections!$H$1:$K$12,4,FALSE),"")</f>
        <v>2-3</v>
      </c>
      <c r="G118" s="37" t="s">
        <v>2</v>
      </c>
      <c r="H118" s="40"/>
      <c r="I118" s="41"/>
      <c r="N118" s="36"/>
    </row>
    <row r="119" spans="1:14" ht="12.75" customHeight="1" x14ac:dyDescent="0.6">
      <c r="A119" s="141"/>
      <c r="B119" s="141"/>
      <c r="C119" s="43">
        <f>IFERROR(VLOOKUP(C118,sections!$H$1:$K$12,2,FALSE),"")</f>
        <v>8.31</v>
      </c>
      <c r="D119" s="43">
        <f>IFERROR(VLOOKUP(D118,sections!$H$1:$K$12,2,FALSE),"")</f>
        <v>1.21</v>
      </c>
      <c r="E119" s="42">
        <f>IFERROR(VLOOKUP(E118,sections!$H$1:$K$12,2,FALSE),"")</f>
        <v>8.31</v>
      </c>
      <c r="F119" s="33">
        <f>IFERROR(VLOOKUP(F118,sections!$H$1:$K$12,2,FALSE),"")</f>
        <v>2.5</v>
      </c>
      <c r="G119" s="42">
        <f>IFERROR(VLOOKUP(G118,sections!$H$1:$K$12,2,FALSE),"")</f>
        <v>8.31</v>
      </c>
      <c r="H119" s="34">
        <f>IF(SUM(C119:G119)&gt;0,SUM(C119:G119),0.1)</f>
        <v>28.64</v>
      </c>
      <c r="I119" s="35">
        <v>57</v>
      </c>
      <c r="K119" s="6">
        <f>RANK(H119,H$3:H$154,0)</f>
        <v>20</v>
      </c>
      <c r="M119" s="6" t="str">
        <f>B118</f>
        <v>OTA Anga Tangi &amp; Kingi Tumai</v>
      </c>
      <c r="N119" s="36">
        <f>IFERROR(H119+I119,"")</f>
        <v>85.64</v>
      </c>
    </row>
    <row r="120" spans="1:14" ht="12.75" customHeight="1" x14ac:dyDescent="0.4">
      <c r="A120" s="156">
        <v>4</v>
      </c>
      <c r="B120" s="153" t="str">
        <f>sections!D22</f>
        <v>MNU Tai Te Kaute &amp; Paul Martin</v>
      </c>
      <c r="C120" s="44" t="str">
        <f>IFERROR(VLOOKUP(C118,sections!$H$1:$K$12,4,FALSE),"")</f>
        <v>0-3</v>
      </c>
      <c r="D120" s="37" t="s">
        <v>2</v>
      </c>
      <c r="E120" s="39" t="str">
        <f>IFERROR(VLOOKUP(E114,sections!$H$1:$K$12,4,FALSE),"")</f>
        <v>3-2</v>
      </c>
      <c r="F120" s="45" t="str">
        <f>IFERROR(VLOOKUP(F116,sections!$H$1:$K$12,4,FALSE),"")</f>
        <v>3-2</v>
      </c>
      <c r="G120" s="38" t="s">
        <v>6</v>
      </c>
      <c r="H120" s="40"/>
      <c r="I120" s="41"/>
      <c r="N120" s="36"/>
    </row>
    <row r="121" spans="1:14" ht="12.75" customHeight="1" x14ac:dyDescent="0.6">
      <c r="A121" s="157"/>
      <c r="B121" s="141"/>
      <c r="C121" s="43">
        <f>IFERROR(VLOOKUP(C120,sections!$H$1:$K$12,2,FALSE),"")</f>
        <v>0</v>
      </c>
      <c r="D121" s="42">
        <f>IFERROR(VLOOKUP(D120,sections!$H$1:$K$12,2,FALSE),"")</f>
        <v>8.31</v>
      </c>
      <c r="E121" s="33">
        <f>IFERROR(VLOOKUP(E120,sections!$H$1:$K$12,2,FALSE),"")</f>
        <v>8.1</v>
      </c>
      <c r="F121" s="42">
        <f>IFERROR(VLOOKUP(F120,sections!$H$1:$K$12,2,FALSE),"")</f>
        <v>8.1</v>
      </c>
      <c r="G121" s="43">
        <f>IFERROR(VLOOKUP(G120,sections!$H$1:$K$12,2,FALSE),"")</f>
        <v>8.1999999999999993</v>
      </c>
      <c r="H121" s="34">
        <f>IF(SUM(C121:G121)&gt;0,SUM(C121:G121),0.1)</f>
        <v>32.709999999999994</v>
      </c>
      <c r="I121" s="35">
        <v>57</v>
      </c>
      <c r="K121" s="6">
        <f>RANK(H121,H$3:H$154,0)</f>
        <v>17</v>
      </c>
      <c r="M121" s="6" t="str">
        <f>B120</f>
        <v>MNU Tai Te Kaute &amp; Paul Martin</v>
      </c>
      <c r="N121" s="36">
        <f>IFERROR(H121+I121,"")</f>
        <v>89.71</v>
      </c>
    </row>
    <row r="122" spans="1:14" ht="12.75" customHeight="1" x14ac:dyDescent="0.4">
      <c r="A122" s="156">
        <v>5</v>
      </c>
      <c r="B122" s="153" t="str">
        <f>sections!D23</f>
        <v>TGA Bubs Gray &amp; Allan Pottinger</v>
      </c>
      <c r="C122" s="45" t="str">
        <f>IFERROR(VLOOKUP(C116,sections!$H$1:$K$12,4,FALSE),"")</f>
        <v>2-3</v>
      </c>
      <c r="D122" s="39" t="str">
        <f>IFERROR(VLOOKUP(D114,sections!$H$1:$K$12,4,FALSE),"")</f>
        <v>0-3</v>
      </c>
      <c r="E122" s="45" t="str">
        <f>IFERROR(VLOOKUP(E118,sections!$H$1:$K$12,4,FALSE),"")</f>
        <v>0-3</v>
      </c>
      <c r="F122" s="38" t="s">
        <v>8</v>
      </c>
      <c r="G122" s="44" t="str">
        <f>IFERROR(VLOOKUP(G120,sections!$H$1:$K$12,4,FALSE),"")</f>
        <v>1-3</v>
      </c>
      <c r="H122" s="40"/>
      <c r="I122" s="41"/>
      <c r="N122" s="36"/>
    </row>
    <row r="123" spans="1:14" ht="12.75" customHeight="1" x14ac:dyDescent="0.6">
      <c r="A123" s="141"/>
      <c r="B123" s="141"/>
      <c r="C123" s="42">
        <f>IFERROR(VLOOKUP(C122,sections!$H$1:$K$12,2,FALSE),"")</f>
        <v>2.5</v>
      </c>
      <c r="D123" s="33">
        <f>IFERROR(VLOOKUP(D122,sections!$H$1:$K$12,2,FALSE),"")</f>
        <v>0</v>
      </c>
      <c r="E123" s="42">
        <f>IFERROR(VLOOKUP(E122,sections!$H$1:$K$12,2,FALSE),"")</f>
        <v>0</v>
      </c>
      <c r="F123" s="43">
        <f>IFERROR(VLOOKUP(F122,sections!$H$1:$K$12,2,FALSE),"")</f>
        <v>8.1</v>
      </c>
      <c r="G123" s="43">
        <f>IFERROR(VLOOKUP(G122,sections!$H$1:$K$12,2,FALSE),"")</f>
        <v>1.21</v>
      </c>
      <c r="H123" s="34">
        <f>IF(SUM(C123:G123)&gt;0,SUM(C123:G123),0.1)</f>
        <v>11.809999999999999</v>
      </c>
      <c r="I123" s="35"/>
      <c r="K123" s="6">
        <f>RANK(H123,H$3:H$154,0)</f>
        <v>55</v>
      </c>
      <c r="M123" s="6" t="str">
        <f>B122</f>
        <v>TGA Bubs Gray &amp; Allan Pottinger</v>
      </c>
      <c r="N123" s="36">
        <f>IFERROR(H123+I123,"")</f>
        <v>11.809999999999999</v>
      </c>
    </row>
    <row r="124" spans="1:14" ht="12.75" customHeight="1" x14ac:dyDescent="0.4">
      <c r="A124" s="156">
        <v>6</v>
      </c>
      <c r="B124" s="153" t="str">
        <f>sections!D24</f>
        <v>LEV Cherie Blanche &amp; Carlene Tunbridge</v>
      </c>
      <c r="C124" s="39" t="str">
        <f>IFERROR(VLOOKUP(C114,sections!$H$1:$K$12,4,FALSE),"")</f>
        <v>0-3</v>
      </c>
      <c r="D124" s="45" t="str">
        <f>IFERROR(VLOOKUP(D120,sections!$H$1:$K$12,4,FALSE),"")</f>
        <v>0-3</v>
      </c>
      <c r="E124" s="44" t="str">
        <f>IFERROR(VLOOKUP(E116,sections!$H$1:$K$12,4,FALSE),"")</f>
        <v>0-3</v>
      </c>
      <c r="F124" s="44" t="str">
        <f>IFERROR(VLOOKUP(F122,sections!$H$1:$K$12,4,FALSE),"")</f>
        <v>2-3</v>
      </c>
      <c r="G124" s="45" t="str">
        <f>IFERROR(VLOOKUP(G118,sections!$H$1:$K$12,4,FALSE),"")</f>
        <v>0-3</v>
      </c>
      <c r="H124" s="40"/>
      <c r="I124" s="41"/>
      <c r="N124" s="36"/>
    </row>
    <row r="125" spans="1:14" ht="12.75" customHeight="1" x14ac:dyDescent="0.6">
      <c r="A125" s="141"/>
      <c r="B125" s="141"/>
      <c r="C125" s="33">
        <f>IFERROR(VLOOKUP(C124,sections!$H$1:$K$12,2,FALSE),"")</f>
        <v>0</v>
      </c>
      <c r="D125" s="42">
        <f>IFERROR(VLOOKUP(D124,sections!$H$1:$K$12,2,FALSE),"")</f>
        <v>0</v>
      </c>
      <c r="E125" s="43">
        <f>IFERROR(VLOOKUP(E124,sections!$H$1:$K$12,2,FALSE),"")</f>
        <v>0</v>
      </c>
      <c r="F125" s="43">
        <f>IFERROR(VLOOKUP(F124,sections!$H$1:$K$12,2,FALSE),"")</f>
        <v>2.5</v>
      </c>
      <c r="G125" s="42">
        <f>IFERROR(VLOOKUP(G124,sections!$H$1:$K$12,2,FALSE),"")</f>
        <v>0</v>
      </c>
      <c r="H125" s="34">
        <f>IF(SUM(C125:G125)&gt;0,SUM(C125:G125),0.1)</f>
        <v>2.5</v>
      </c>
      <c r="I125" s="35"/>
      <c r="K125" s="6">
        <f>RANK(H125,H$3:H$154,0)</f>
        <v>63</v>
      </c>
      <c r="M125" s="6" t="str">
        <f>B124</f>
        <v>LEV Cherie Blanche &amp; Carlene Tunbridge</v>
      </c>
      <c r="N125" s="36">
        <f>IFERROR(H125+I125,"")</f>
        <v>2.5</v>
      </c>
    </row>
    <row r="126" spans="1:14" ht="12.75" customHeight="1" x14ac:dyDescent="0.35">
      <c r="N126" s="36"/>
    </row>
    <row r="127" spans="1:14" ht="12.75" customHeight="1" x14ac:dyDescent="0.7">
      <c r="A127" s="25" t="s">
        <v>249</v>
      </c>
      <c r="B127" s="26"/>
      <c r="C127" s="46">
        <v>1</v>
      </c>
      <c r="D127" s="46">
        <v>2</v>
      </c>
      <c r="E127" s="46">
        <v>3</v>
      </c>
      <c r="F127" s="46">
        <v>4</v>
      </c>
      <c r="G127" s="46">
        <v>5</v>
      </c>
      <c r="H127" s="28" t="s">
        <v>240</v>
      </c>
      <c r="I127" s="29"/>
      <c r="N127" s="36"/>
    </row>
    <row r="128" spans="1:14" ht="12.75" customHeight="1" x14ac:dyDescent="0.4">
      <c r="A128" s="155">
        <v>1</v>
      </c>
      <c r="B128" s="154" t="str">
        <f>sections!D27</f>
        <v>SWW Ray Sutherland &amp; Jack Lemon</v>
      </c>
      <c r="C128" s="47"/>
      <c r="D128" s="30" t="s">
        <v>9</v>
      </c>
      <c r="E128" s="30" t="s">
        <v>2</v>
      </c>
      <c r="F128" s="30" t="s">
        <v>8</v>
      </c>
      <c r="G128" s="30" t="s">
        <v>6</v>
      </c>
      <c r="H128" s="31"/>
      <c r="I128" s="32"/>
      <c r="N128" s="36"/>
    </row>
    <row r="129" spans="1:14" ht="12.75" customHeight="1" x14ac:dyDescent="0.6">
      <c r="A129" s="141"/>
      <c r="B129" s="141"/>
      <c r="C129" s="48" t="str">
        <f>IFERROR(VLOOKUP(C128,sections!$H$1:$K$12,2,FALSE),"")</f>
        <v/>
      </c>
      <c r="D129" s="33">
        <f>IFERROR(VLOOKUP(D128,sections!$H$1:$K$12,2,FALSE),"")</f>
        <v>2.5</v>
      </c>
      <c r="E129" s="33">
        <f>IFERROR(VLOOKUP(E128,sections!$H$1:$K$12,2,FALSE),"")</f>
        <v>8.31</v>
      </c>
      <c r="F129" s="33">
        <f>IFERROR(VLOOKUP(F128,sections!$H$1:$K$12,2,FALSE),"")</f>
        <v>8.1</v>
      </c>
      <c r="G129" s="33">
        <f>IFERROR(VLOOKUP(G128,sections!$H$1:$K$12,2,FALSE),"")</f>
        <v>8.1999999999999993</v>
      </c>
      <c r="H129" s="34">
        <f>IF(SUM(C129:G129)&gt;0,SUM(C129:G129)/0.8,0.1)</f>
        <v>33.887499999999996</v>
      </c>
      <c r="I129" s="35">
        <v>99</v>
      </c>
      <c r="K129" s="6">
        <f>RANK(H129,H$3:H$154,0)</f>
        <v>16</v>
      </c>
      <c r="M129" s="6" t="str">
        <f>B128</f>
        <v>SWW Ray Sutherland &amp; Jack Lemon</v>
      </c>
      <c r="N129" s="36">
        <f>IFERROR(H129+I129,"")</f>
        <v>132.88749999999999</v>
      </c>
    </row>
    <row r="130" spans="1:14" ht="12.75" customHeight="1" x14ac:dyDescent="0.4">
      <c r="A130" s="156">
        <v>2</v>
      </c>
      <c r="B130" s="153" t="str">
        <f>sections!D28</f>
        <v>CAM Tracee &amp; Lee Soti</v>
      </c>
      <c r="C130" s="37" t="s">
        <v>2</v>
      </c>
      <c r="D130" s="38" t="s">
        <v>8</v>
      </c>
      <c r="E130" s="47"/>
      <c r="F130" s="37" t="s">
        <v>2</v>
      </c>
      <c r="G130" s="39" t="str">
        <f>IFERROR(VLOOKUP(G128,sections!$H$1:$K$12,4,FALSE),"")</f>
        <v>1-3</v>
      </c>
      <c r="H130" s="40"/>
      <c r="I130" s="41"/>
      <c r="N130" s="36"/>
    </row>
    <row r="131" spans="1:14" ht="12.75" customHeight="1" x14ac:dyDescent="0.6">
      <c r="A131" s="141"/>
      <c r="B131" s="141"/>
      <c r="C131" s="42">
        <f>IFERROR(VLOOKUP(C130,sections!$H$1:$K$12,2,FALSE),"")</f>
        <v>8.31</v>
      </c>
      <c r="D131" s="43">
        <f>IFERROR(VLOOKUP(D130,sections!$H$1:$K$12,2,FALSE),"")</f>
        <v>8.1</v>
      </c>
      <c r="E131" s="48" t="str">
        <f>IFERROR(VLOOKUP(E130,sections!$H$1:$K$12,2,FALSE),"")</f>
        <v/>
      </c>
      <c r="F131" s="42">
        <f>IFERROR(VLOOKUP(F130,sections!$H$1:$K$12,2,FALSE),"")</f>
        <v>8.31</v>
      </c>
      <c r="G131" s="33">
        <f>IFERROR(VLOOKUP(G130,sections!$H$1:$K$12,2,FALSE),"")</f>
        <v>1.21</v>
      </c>
      <c r="H131" s="34">
        <f>IF(SUM(C131:G131)&gt;0,SUM(C131:G131)/0.8,0.1)</f>
        <v>32.412499999999994</v>
      </c>
      <c r="I131" s="35">
        <v>57</v>
      </c>
      <c r="K131" s="6">
        <f>RANK(H131,H$3:H$154,0)</f>
        <v>18</v>
      </c>
      <c r="M131" s="6" t="str">
        <f>B130</f>
        <v>CAM Tracee &amp; Lee Soti</v>
      </c>
      <c r="N131" s="36">
        <f>IFERROR(H131+I131,"")</f>
        <v>89.412499999999994</v>
      </c>
    </row>
    <row r="132" spans="1:14" ht="12.75" customHeight="1" x14ac:dyDescent="0.4">
      <c r="A132" s="156">
        <v>3</v>
      </c>
      <c r="B132" s="153" t="str">
        <f>sections!D29</f>
        <v>PAT Frank &amp; Karen Edwards</v>
      </c>
      <c r="C132" s="38" t="s">
        <v>2</v>
      </c>
      <c r="D132" s="44" t="str">
        <f>IFERROR(VLOOKUP(D130,sections!$H$1:$K$12,4,FALSE),"")</f>
        <v>2-3</v>
      </c>
      <c r="E132" s="37" t="s">
        <v>2</v>
      </c>
      <c r="F132" s="39" t="str">
        <f>IFERROR(VLOOKUP(F128,sections!$H$1:$K$12,4,FALSE),"")</f>
        <v>2-3</v>
      </c>
      <c r="G132" s="47"/>
      <c r="H132" s="40"/>
      <c r="I132" s="41"/>
      <c r="N132" s="36"/>
    </row>
    <row r="133" spans="1:14" ht="12.75" customHeight="1" x14ac:dyDescent="0.6">
      <c r="A133" s="141"/>
      <c r="B133" s="141"/>
      <c r="C133" s="43">
        <f>IFERROR(VLOOKUP(C132,sections!$H$1:$K$12,2,FALSE),"")</f>
        <v>8.31</v>
      </c>
      <c r="D133" s="43">
        <f>IFERROR(VLOOKUP(D132,sections!$H$1:$K$12,2,FALSE),"")</f>
        <v>2.5</v>
      </c>
      <c r="E133" s="42">
        <f>IFERROR(VLOOKUP(E132,sections!$H$1:$K$12,2,FALSE),"")</f>
        <v>8.31</v>
      </c>
      <c r="F133" s="33">
        <f>IFERROR(VLOOKUP(F132,sections!$H$1:$K$12,2,FALSE),"")</f>
        <v>2.5</v>
      </c>
      <c r="G133" s="48" t="str">
        <f>IFERROR(VLOOKUP(G132,sections!$H$1:$K$12,2,FALSE),"")</f>
        <v/>
      </c>
      <c r="H133" s="34">
        <f>IF(SUM(C133:G133)&gt;0,SUM(C133:G133)/0.8,0.1)</f>
        <v>27.024999999999999</v>
      </c>
      <c r="I133" s="35">
        <v>57</v>
      </c>
      <c r="K133" s="6">
        <f>RANK(H133,H$3:H$154,0)</f>
        <v>29</v>
      </c>
      <c r="M133" s="6" t="str">
        <f>B132</f>
        <v>PAT Frank &amp; Karen Edwards</v>
      </c>
      <c r="N133" s="36">
        <f>IFERROR(H133+I133,"")</f>
        <v>84.025000000000006</v>
      </c>
    </row>
    <row r="134" spans="1:14" ht="12.75" customHeight="1" x14ac:dyDescent="0.4">
      <c r="A134" s="156">
        <v>4</v>
      </c>
      <c r="B134" s="153" t="str">
        <f>sections!D30</f>
        <v>TOK Leisa Rogers &amp; Mike Nunn</v>
      </c>
      <c r="C134" s="44" t="str">
        <f>IFERROR(VLOOKUP(C132,sections!$H$1:$K$12,4,FALSE),"")</f>
        <v>0-3</v>
      </c>
      <c r="D134" s="47"/>
      <c r="E134" s="39" t="str">
        <f>IFERROR(VLOOKUP(E128,sections!$H$1:$K$12,4,FALSE),"")</f>
        <v>0-3</v>
      </c>
      <c r="F134" s="45" t="str">
        <f>IFERROR(VLOOKUP(F130,sections!$H$1:$K$12,4,FALSE),"")</f>
        <v>0-3</v>
      </c>
      <c r="G134" s="38" t="s">
        <v>7</v>
      </c>
      <c r="H134" s="40"/>
      <c r="I134" s="41"/>
      <c r="N134" s="36"/>
    </row>
    <row r="135" spans="1:14" ht="12.75" customHeight="1" x14ac:dyDescent="0.6">
      <c r="A135" s="157"/>
      <c r="B135" s="141"/>
      <c r="C135" s="43">
        <f>IFERROR(VLOOKUP(C134,sections!$H$1:$K$12,2,FALSE),"")</f>
        <v>0</v>
      </c>
      <c r="D135" s="48" t="str">
        <f>IFERROR(VLOOKUP(D134,sections!$H$1:$K$12,2,FALSE),"")</f>
        <v/>
      </c>
      <c r="E135" s="33">
        <f>IFERROR(VLOOKUP(E134,sections!$H$1:$K$12,2,FALSE),"")</f>
        <v>0</v>
      </c>
      <c r="F135" s="42">
        <f>IFERROR(VLOOKUP(F134,sections!$H$1:$K$12,2,FALSE),"")</f>
        <v>0</v>
      </c>
      <c r="G135" s="43">
        <f>IFERROR(VLOOKUP(G134,sections!$H$1:$K$12,2,FALSE),"")</f>
        <v>1.21</v>
      </c>
      <c r="H135" s="34">
        <f>IF(SUM(C135:G135)&gt;0,SUM(C135:G135)/0.8,0.1)</f>
        <v>1.5125</v>
      </c>
      <c r="I135" s="35"/>
      <c r="K135" s="6">
        <f>RANK(H135,H$3:H$154,0)</f>
        <v>65</v>
      </c>
      <c r="M135" s="6" t="str">
        <f>B134</f>
        <v>TOK Leisa Rogers &amp; Mike Nunn</v>
      </c>
      <c r="N135" s="36">
        <f>IFERROR(H135+I135,"")</f>
        <v>1.5125</v>
      </c>
    </row>
    <row r="136" spans="1:14" ht="12.75" customHeight="1" x14ac:dyDescent="0.4">
      <c r="A136" s="156">
        <v>5</v>
      </c>
      <c r="B136" s="153" t="str">
        <f>sections!D31</f>
        <v>OTA Sisi Ngata &amp; Lani Pakieto</v>
      </c>
      <c r="C136" s="45" t="str">
        <f>IFERROR(VLOOKUP(C130,sections!$H$1:$K$12,4,FALSE),"")</f>
        <v>0-3</v>
      </c>
      <c r="D136" s="39" t="str">
        <f>IFERROR(VLOOKUP(D128,sections!$H$1:$K$12,4,FALSE),"")</f>
        <v>3-2</v>
      </c>
      <c r="E136" s="45" t="str">
        <f>IFERROR(VLOOKUP(E132,sections!$H$1:$K$12,4,FALSE),"")</f>
        <v>0-3</v>
      </c>
      <c r="F136" s="47"/>
      <c r="G136" s="44" t="str">
        <f>IFERROR(VLOOKUP(G134,sections!$H$1:$K$12,4,FALSE),"")</f>
        <v>3-1</v>
      </c>
      <c r="H136" s="40"/>
      <c r="I136" s="41"/>
      <c r="N136" s="36"/>
    </row>
    <row r="137" spans="1:14" ht="12.75" customHeight="1" x14ac:dyDescent="0.6">
      <c r="A137" s="141"/>
      <c r="B137" s="141"/>
      <c r="C137" s="42">
        <f>IFERROR(VLOOKUP(C136,sections!$H$1:$K$12,2,FALSE),"")</f>
        <v>0</v>
      </c>
      <c r="D137" s="33">
        <f>IFERROR(VLOOKUP(D136,sections!$H$1:$K$12,2,FALSE),"")</f>
        <v>8.1</v>
      </c>
      <c r="E137" s="42">
        <f>IFERROR(VLOOKUP(E136,sections!$H$1:$K$12,2,FALSE),"")</f>
        <v>0</v>
      </c>
      <c r="F137" s="48" t="str">
        <f>IFERROR(VLOOKUP(F136,sections!$H$1:$K$12,2,FALSE),"")</f>
        <v/>
      </c>
      <c r="G137" s="43">
        <f>IFERROR(VLOOKUP(G136,sections!$H$1:$K$12,2,FALSE),"")</f>
        <v>8.1999999999999993</v>
      </c>
      <c r="H137" s="34">
        <f>IF(SUM(C137:G137)&gt;0,SUM(C137:G137)/0.8,0.1)</f>
        <v>20.374999999999996</v>
      </c>
      <c r="I137" s="35"/>
      <c r="K137" s="6">
        <f>RANK(H137,H$3:H$154,0)</f>
        <v>40</v>
      </c>
      <c r="M137" s="6" t="str">
        <f>B136</f>
        <v>OTA Sisi Ngata &amp; Lani Pakieto</v>
      </c>
      <c r="N137" s="36">
        <f>IFERROR(H137+I137,"")</f>
        <v>20.374999999999996</v>
      </c>
    </row>
    <row r="138" spans="1:14" ht="12.75" customHeight="1" x14ac:dyDescent="0.4">
      <c r="A138" s="156">
        <v>6</v>
      </c>
      <c r="B138" s="153" t="str">
        <f>sections!D32</f>
        <v>BYE</v>
      </c>
      <c r="C138" s="49" t="str">
        <f>IFERROR(VLOOKUP(C128,sections!$H$1:$K$12,4,FALSE),"")</f>
        <v/>
      </c>
      <c r="D138" s="49" t="str">
        <f>IFERROR(VLOOKUP(D134,sections!$H$1:$K$12,4,FALSE),"")</f>
        <v/>
      </c>
      <c r="E138" s="49" t="str">
        <f>IFERROR(VLOOKUP(E130,sections!$H$1:$K$12,4,FALSE),"")</f>
        <v/>
      </c>
      <c r="F138" s="49" t="str">
        <f>IFERROR(VLOOKUP(F136,sections!$H$1:$K$12,4,FALSE),"")</f>
        <v/>
      </c>
      <c r="G138" s="49" t="str">
        <f>IFERROR(VLOOKUP(G132,sections!$H$1:$K$12,4,FALSE),"")</f>
        <v/>
      </c>
      <c r="H138" s="40"/>
      <c r="I138" s="41"/>
      <c r="N138" s="36"/>
    </row>
    <row r="139" spans="1:14" ht="12.75" customHeight="1" x14ac:dyDescent="0.6">
      <c r="A139" s="141"/>
      <c r="B139" s="141"/>
      <c r="C139" s="48" t="str">
        <f>IFERROR(VLOOKUP(C138,sections!$H$1:$K$12,2,FALSE),"")</f>
        <v/>
      </c>
      <c r="D139" s="48" t="str">
        <f>IFERROR(VLOOKUP(D138,sections!$H$1:$K$12,2,FALSE),"")</f>
        <v/>
      </c>
      <c r="E139" s="48" t="str">
        <f>IFERROR(VLOOKUP(E138,sections!$H$1:$K$12,2,FALSE),"")</f>
        <v/>
      </c>
      <c r="F139" s="48" t="str">
        <f>IFERROR(VLOOKUP(F138,sections!$H$1:$K$12,2,FALSE),"")</f>
        <v/>
      </c>
      <c r="G139" s="48" t="str">
        <f>IFERROR(VLOOKUP(G138,sections!$H$1:$K$12,2,FALSE),"")</f>
        <v/>
      </c>
      <c r="H139" s="34">
        <v>-1</v>
      </c>
      <c r="I139" s="35"/>
      <c r="K139" s="6">
        <f>RANK(H139,H$3:H$154,0)</f>
        <v>66</v>
      </c>
      <c r="M139" s="6" t="str">
        <f>B138</f>
        <v>BYE</v>
      </c>
      <c r="N139" s="36">
        <f>IFERROR(H139+I139,"")</f>
        <v>-1</v>
      </c>
    </row>
    <row r="140" spans="1:14" ht="12.75" customHeight="1" x14ac:dyDescent="0.35"/>
    <row r="141" spans="1:14" ht="12.75" customHeight="1" x14ac:dyDescent="0.7">
      <c r="A141" s="25" t="s">
        <v>250</v>
      </c>
      <c r="B141" s="26"/>
      <c r="C141" s="46">
        <v>1</v>
      </c>
      <c r="D141" s="46">
        <v>2</v>
      </c>
      <c r="E141" s="46">
        <v>3</v>
      </c>
      <c r="F141" s="46">
        <v>4</v>
      </c>
      <c r="G141" s="46">
        <v>5</v>
      </c>
      <c r="H141" s="28" t="s">
        <v>240</v>
      </c>
      <c r="I141" s="29"/>
      <c r="N141" s="36"/>
    </row>
    <row r="142" spans="1:14" ht="12.75" customHeight="1" x14ac:dyDescent="0.4">
      <c r="A142" s="155">
        <v>1</v>
      </c>
      <c r="B142" s="154" t="str">
        <f>sections!D35</f>
        <v>WCC Mik Karam &amp; Justin McCarthy</v>
      </c>
      <c r="C142" s="30" t="s">
        <v>2</v>
      </c>
      <c r="D142" s="30" t="s">
        <v>6</v>
      </c>
      <c r="E142" s="30" t="s">
        <v>8</v>
      </c>
      <c r="F142" s="30" t="s">
        <v>9</v>
      </c>
      <c r="G142" s="30" t="s">
        <v>8</v>
      </c>
      <c r="H142" s="31"/>
      <c r="I142" s="32"/>
      <c r="N142" s="36"/>
    </row>
    <row r="143" spans="1:14" ht="12.75" customHeight="1" x14ac:dyDescent="0.6">
      <c r="A143" s="141"/>
      <c r="B143" s="141"/>
      <c r="C143" s="33">
        <f>IFERROR(VLOOKUP(C142,sections!$H$1:$K$12,2,FALSE),"")</f>
        <v>8.31</v>
      </c>
      <c r="D143" s="33">
        <f>IFERROR(VLOOKUP(D142,sections!$H$1:$K$12,2,FALSE),"")</f>
        <v>8.1999999999999993</v>
      </c>
      <c r="E143" s="33">
        <f>IFERROR(VLOOKUP(E142,sections!$H$1:$K$12,2,FALSE),"")</f>
        <v>8.1</v>
      </c>
      <c r="F143" s="33">
        <f>IFERROR(VLOOKUP(F142,sections!$H$1:$K$12,2,FALSE),"")</f>
        <v>2.5</v>
      </c>
      <c r="G143" s="33">
        <f>IFERROR(VLOOKUP(G142,sections!$H$1:$K$12,2,FALSE),"")</f>
        <v>8.1</v>
      </c>
      <c r="H143" s="34">
        <f>IF(SUM(C143:G143)&gt;0,SUM(C143:G143),0.1)</f>
        <v>35.21</v>
      </c>
      <c r="I143" s="35">
        <v>57</v>
      </c>
      <c r="K143" s="6">
        <f>RANK(H143,H$3:H$154,0)</f>
        <v>11</v>
      </c>
      <c r="M143" s="6" t="str">
        <f>B142</f>
        <v>WCC Mik Karam &amp; Justin McCarthy</v>
      </c>
      <c r="N143" s="36">
        <f>IFERROR(H143+I143,"")</f>
        <v>92.210000000000008</v>
      </c>
    </row>
    <row r="144" spans="1:14" ht="12.75" customHeight="1" x14ac:dyDescent="0.4">
      <c r="A144" s="156">
        <v>2</v>
      </c>
      <c r="B144" s="153" t="str">
        <f>sections!D36</f>
        <v>KAW Colin Kahukiwa &amp; Richard Mackay</v>
      </c>
      <c r="C144" s="37" t="s">
        <v>2</v>
      </c>
      <c r="D144" s="38" t="s">
        <v>7</v>
      </c>
      <c r="E144" s="38" t="s">
        <v>6</v>
      </c>
      <c r="F144" s="37" t="s">
        <v>9</v>
      </c>
      <c r="G144" s="39" t="str">
        <f>IFERROR(VLOOKUP(G142,sections!$H$1:$K$12,4,FALSE),"")</f>
        <v>2-3</v>
      </c>
      <c r="H144" s="40"/>
      <c r="I144" s="41"/>
      <c r="N144" s="36"/>
    </row>
    <row r="145" spans="1:18" ht="12.75" customHeight="1" x14ac:dyDescent="0.6">
      <c r="A145" s="141"/>
      <c r="B145" s="141"/>
      <c r="C145" s="42">
        <f>IFERROR(VLOOKUP(C144,sections!$H$1:$K$12,2,FALSE),"")</f>
        <v>8.31</v>
      </c>
      <c r="D145" s="43">
        <f>IFERROR(VLOOKUP(D144,sections!$H$1:$K$12,2,FALSE),"")</f>
        <v>1.21</v>
      </c>
      <c r="E145" s="43">
        <f>IFERROR(VLOOKUP(E144,sections!$H$1:$K$12,2,FALSE),"")</f>
        <v>8.1999999999999993</v>
      </c>
      <c r="F145" s="42">
        <f>IFERROR(VLOOKUP(F144,sections!$H$1:$K$12,2,FALSE),"")</f>
        <v>2.5</v>
      </c>
      <c r="G145" s="33">
        <f>IFERROR(VLOOKUP(G144,sections!$H$1:$K$12,2,FALSE),"")</f>
        <v>2.5</v>
      </c>
      <c r="H145" s="34">
        <f>IF(SUM(C145:G145)&gt;0,SUM(C145:G145),0.1)</f>
        <v>22.72</v>
      </c>
      <c r="I145" s="35">
        <v>57</v>
      </c>
      <c r="K145" s="6">
        <f>RANK(H145,H$3:H$154,0)</f>
        <v>37</v>
      </c>
      <c r="M145" s="6" t="str">
        <f>B144</f>
        <v>KAW Colin Kahukiwa &amp; Richard Mackay</v>
      </c>
      <c r="N145" s="36">
        <f>IFERROR(H145+I145,"")</f>
        <v>79.72</v>
      </c>
    </row>
    <row r="146" spans="1:18" ht="12.75" customHeight="1" x14ac:dyDescent="0.4">
      <c r="A146" s="156">
        <v>3</v>
      </c>
      <c r="B146" s="153" t="str">
        <f>sections!D37</f>
        <v>NPL Kelvin Dunlop &amp; Patrick Duffy</v>
      </c>
      <c r="C146" s="38" t="s">
        <v>2</v>
      </c>
      <c r="D146" s="44" t="str">
        <f>IFERROR(VLOOKUP(D144,sections!$H$1:$K$12,4,FALSE),"")</f>
        <v>3-1</v>
      </c>
      <c r="E146" s="37" t="s">
        <v>2</v>
      </c>
      <c r="F146" s="39" t="str">
        <f>IFERROR(VLOOKUP(F142,sections!$H$1:$K$12,4,FALSE),"")</f>
        <v>3-2</v>
      </c>
      <c r="G146" s="37" t="s">
        <v>2</v>
      </c>
      <c r="H146" s="40"/>
      <c r="I146" s="41"/>
      <c r="N146" s="36"/>
    </row>
    <row r="147" spans="1:18" ht="12.75" customHeight="1" x14ac:dyDescent="0.6">
      <c r="A147" s="141"/>
      <c r="B147" s="141"/>
      <c r="C147" s="43">
        <f>IFERROR(VLOOKUP(C146,sections!$H$1:$K$12,2,FALSE),"")</f>
        <v>8.31</v>
      </c>
      <c r="D147" s="43">
        <f>IFERROR(VLOOKUP(D146,sections!$H$1:$K$12,2,FALSE),"")</f>
        <v>8.1999999999999993</v>
      </c>
      <c r="E147" s="42">
        <f>IFERROR(VLOOKUP(E146,sections!$H$1:$K$12,2,FALSE),"")</f>
        <v>8.31</v>
      </c>
      <c r="F147" s="33">
        <f>IFERROR(VLOOKUP(F146,sections!$H$1:$K$12,2,FALSE),"")</f>
        <v>8.1</v>
      </c>
      <c r="G147" s="42">
        <f>IFERROR(VLOOKUP(G146,sections!$H$1:$K$12,2,FALSE),"")</f>
        <v>8.31</v>
      </c>
      <c r="H147" s="34">
        <f>IF(SUM(C147:G147)&gt;0,SUM(C147:G147),0.1)</f>
        <v>41.230000000000004</v>
      </c>
      <c r="I147" s="35">
        <v>99</v>
      </c>
      <c r="K147" s="6">
        <f>RANK(H147,H$3:H$154,0)</f>
        <v>5</v>
      </c>
      <c r="M147" s="6" t="str">
        <f>B146</f>
        <v>NPL Kelvin Dunlop &amp; Patrick Duffy</v>
      </c>
      <c r="N147" s="36">
        <f>IFERROR(H147+I147,"")</f>
        <v>140.23000000000002</v>
      </c>
    </row>
    <row r="148" spans="1:18" ht="12.75" customHeight="1" x14ac:dyDescent="0.4">
      <c r="A148" s="156">
        <v>4</v>
      </c>
      <c r="B148" s="153" t="str">
        <f>sections!D38</f>
        <v>TAR Monica Kendrica &amp; Lil Takiwa</v>
      </c>
      <c r="C148" s="44" t="str">
        <f>IFERROR(VLOOKUP(C146,sections!$H$1:$K$12,4,FALSE),"")</f>
        <v>0-3</v>
      </c>
      <c r="D148" s="37" t="s">
        <v>7</v>
      </c>
      <c r="E148" s="39" t="str">
        <f>IFERROR(VLOOKUP(E142,sections!$H$1:$K$12,4,FALSE),"")</f>
        <v>2-3</v>
      </c>
      <c r="F148" s="45" t="str">
        <f>IFERROR(VLOOKUP(F144,sections!$H$1:$K$12,4,FALSE),"")</f>
        <v>3-2</v>
      </c>
      <c r="G148" s="38" t="s">
        <v>9</v>
      </c>
      <c r="H148" s="40"/>
      <c r="I148" s="41"/>
      <c r="N148" s="36"/>
    </row>
    <row r="149" spans="1:18" ht="12.75" customHeight="1" x14ac:dyDescent="0.6">
      <c r="A149" s="157"/>
      <c r="B149" s="141"/>
      <c r="C149" s="43">
        <f>IFERROR(VLOOKUP(C148,sections!$H$1:$K$12,2,FALSE),"")</f>
        <v>0</v>
      </c>
      <c r="D149" s="42">
        <f>IFERROR(VLOOKUP(D148,sections!$H$1:$K$12,2,FALSE),"")</f>
        <v>1.21</v>
      </c>
      <c r="E149" s="33">
        <f>IFERROR(VLOOKUP(E148,sections!$H$1:$K$12,2,FALSE),"")</f>
        <v>2.5</v>
      </c>
      <c r="F149" s="42">
        <f>IFERROR(VLOOKUP(F148,sections!$H$1:$K$12,2,FALSE),"")</f>
        <v>8.1</v>
      </c>
      <c r="G149" s="43">
        <f>IFERROR(VLOOKUP(G148,sections!$H$1:$K$12,2,FALSE),"")</f>
        <v>2.5</v>
      </c>
      <c r="H149" s="34">
        <f>IF(SUM(C149:G149)&gt;0,SUM(C149:G149),0.1)</f>
        <v>14.309999999999999</v>
      </c>
      <c r="I149" s="35"/>
      <c r="K149" s="6">
        <f>RANK(H149,H$3:H$154,0)</f>
        <v>47</v>
      </c>
      <c r="M149" s="6" t="str">
        <f>B148</f>
        <v>TAR Monica Kendrica &amp; Lil Takiwa</v>
      </c>
      <c r="N149" s="36">
        <f>IFERROR(H149+I149,"")</f>
        <v>14.309999999999999</v>
      </c>
    </row>
    <row r="150" spans="1:18" ht="12.75" customHeight="1" x14ac:dyDescent="0.4">
      <c r="A150" s="156">
        <v>5</v>
      </c>
      <c r="B150" s="153" t="str">
        <f>sections!D39</f>
        <v>MAN Sue Veu &amp; Poe Faaola</v>
      </c>
      <c r="C150" s="45" t="str">
        <f>IFERROR(VLOOKUP(C144,sections!$H$1:$K$12,4,FALSE),"")</f>
        <v>0-3</v>
      </c>
      <c r="D150" s="39" t="str">
        <f>IFERROR(VLOOKUP(D142,sections!$H$1:$K$12,4,FALSE),"")</f>
        <v>1-3</v>
      </c>
      <c r="E150" s="45" t="str">
        <f>IFERROR(VLOOKUP(E146,sections!$H$1:$K$12,4,FALSE),"")</f>
        <v>0-3</v>
      </c>
      <c r="F150" s="38" t="s">
        <v>2</v>
      </c>
      <c r="G150" s="44" t="str">
        <f>IFERROR(VLOOKUP(G148,sections!$H$1:$K$12,4,FALSE),"")</f>
        <v>3-2</v>
      </c>
      <c r="H150" s="40"/>
      <c r="I150" s="41"/>
      <c r="N150" s="36"/>
    </row>
    <row r="151" spans="1:18" ht="12.75" customHeight="1" x14ac:dyDescent="0.6">
      <c r="A151" s="141"/>
      <c r="B151" s="141"/>
      <c r="C151" s="42">
        <f>IFERROR(VLOOKUP(C150,sections!$H$1:$K$12,2,FALSE),"")</f>
        <v>0</v>
      </c>
      <c r="D151" s="33">
        <f>IFERROR(VLOOKUP(D150,sections!$H$1:$K$12,2,FALSE),"")</f>
        <v>1.21</v>
      </c>
      <c r="E151" s="42">
        <f>IFERROR(VLOOKUP(E150,sections!$H$1:$K$12,2,FALSE),"")</f>
        <v>0</v>
      </c>
      <c r="F151" s="43">
        <f>IFERROR(VLOOKUP(F150,sections!$H$1:$K$12,2,FALSE),"")</f>
        <v>8.31</v>
      </c>
      <c r="G151" s="43">
        <f>IFERROR(VLOOKUP(G150,sections!$H$1:$K$12,2,FALSE),"")</f>
        <v>8.1</v>
      </c>
      <c r="H151" s="34">
        <f>IF(SUM(C151:G151)&gt;0,SUM(C151:G151),0.1)</f>
        <v>17.619999999999997</v>
      </c>
      <c r="I151" s="35"/>
      <c r="K151" s="6">
        <f>RANK(H151,H$3:H$154,0)</f>
        <v>43</v>
      </c>
      <c r="M151" s="6" t="str">
        <f>B150</f>
        <v>MAN Sue Veu &amp; Poe Faaola</v>
      </c>
      <c r="N151" s="36">
        <f>IFERROR(H151+I151,"")</f>
        <v>17.619999999999997</v>
      </c>
    </row>
    <row r="152" spans="1:18" ht="12.75" customHeight="1" x14ac:dyDescent="0.4">
      <c r="A152" s="156">
        <v>6</v>
      </c>
      <c r="B152" s="153" t="str">
        <f>sections!D40</f>
        <v>SWA Grant Stacey &amp; Cynthia Thompson</v>
      </c>
      <c r="C152" s="39" t="str">
        <f>IFERROR(VLOOKUP(C142,sections!$H$1:$K$12,4,FALSE),"")</f>
        <v>0-3</v>
      </c>
      <c r="D152" s="45" t="str">
        <f>IFERROR(VLOOKUP(D148,sections!$H$1:$K$12,4,FALSE),"")</f>
        <v>3-1</v>
      </c>
      <c r="E152" s="44" t="str">
        <f>IFERROR(VLOOKUP(E144,sections!$H$1:$K$12,4,FALSE),"")</f>
        <v>1-3</v>
      </c>
      <c r="F152" s="44" t="str">
        <f>IFERROR(VLOOKUP(F150,sections!$H$1:$K$12,4,FALSE),"")</f>
        <v>0-3</v>
      </c>
      <c r="G152" s="45" t="str">
        <f>IFERROR(VLOOKUP(G146,sections!$H$1:$K$12,4,FALSE),"")</f>
        <v>0-3</v>
      </c>
      <c r="H152" s="40"/>
      <c r="I152" s="41"/>
      <c r="N152" s="36"/>
    </row>
    <row r="153" spans="1:18" ht="12.75" customHeight="1" x14ac:dyDescent="0.6">
      <c r="A153" s="141"/>
      <c r="B153" s="141"/>
      <c r="C153" s="33">
        <f>IFERROR(VLOOKUP(C152,sections!$H$1:$K$12,2,FALSE),"")</f>
        <v>0</v>
      </c>
      <c r="D153" s="42">
        <f>IFERROR(VLOOKUP(D152,sections!$H$1:$K$12,2,FALSE),"")</f>
        <v>8.1999999999999993</v>
      </c>
      <c r="E153" s="43">
        <f>IFERROR(VLOOKUP(E152,sections!$H$1:$K$12,2,FALSE),"")</f>
        <v>1.21</v>
      </c>
      <c r="F153" s="43">
        <f>IFERROR(VLOOKUP(F152,sections!$H$1:$K$12,2,FALSE),"")</f>
        <v>0</v>
      </c>
      <c r="G153" s="42">
        <f>IFERROR(VLOOKUP(G152,sections!$H$1:$K$12,2,FALSE),"")</f>
        <v>0</v>
      </c>
      <c r="H153" s="34">
        <f>IF(SUM(C153:G153)&gt;0,SUM(C153:G153),0.1)</f>
        <v>9.41</v>
      </c>
      <c r="I153" s="35"/>
      <c r="K153" s="6">
        <f>RANK(H153,H$3:H$154,0)</f>
        <v>56</v>
      </c>
      <c r="M153" s="6" t="str">
        <f>B152</f>
        <v>SWA Grant Stacey &amp; Cynthia Thompson</v>
      </c>
      <c r="N153" s="36">
        <f>IFERROR(H153+I153,"")</f>
        <v>9.41</v>
      </c>
    </row>
    <row r="154" spans="1:18" ht="12.75" customHeight="1" x14ac:dyDescent="0.35"/>
    <row r="155" spans="1:18" ht="12.75" customHeight="1" x14ac:dyDescent="0.35">
      <c r="M155" s="36"/>
      <c r="N155" s="36"/>
      <c r="O155" s="36"/>
      <c r="P155" s="36"/>
      <c r="Q155" s="36"/>
      <c r="R155" s="36"/>
    </row>
    <row r="156" spans="1:18" ht="12.75" customHeight="1" x14ac:dyDescent="0.35">
      <c r="M156" s="36"/>
      <c r="N156" s="36"/>
      <c r="O156" s="36"/>
      <c r="P156" s="36"/>
      <c r="Q156" s="36"/>
      <c r="R156" s="36"/>
    </row>
    <row r="157" spans="1:18" ht="12.75" customHeight="1" x14ac:dyDescent="0.7">
      <c r="A157" s="50" t="s">
        <v>251</v>
      </c>
      <c r="B157" s="51"/>
      <c r="C157" s="27">
        <v>1</v>
      </c>
      <c r="D157" s="27">
        <v>2</v>
      </c>
      <c r="E157" s="27">
        <v>3</v>
      </c>
      <c r="F157" s="27">
        <v>4</v>
      </c>
      <c r="G157" s="27">
        <v>5</v>
      </c>
      <c r="H157" s="28" t="s">
        <v>240</v>
      </c>
      <c r="L157" s="36"/>
      <c r="M157" s="36"/>
      <c r="N157" s="36"/>
      <c r="O157" s="36"/>
      <c r="P157" s="36"/>
      <c r="Q157" s="36"/>
    </row>
    <row r="158" spans="1:18" ht="15" customHeight="1" x14ac:dyDescent="0.45">
      <c r="A158" s="3"/>
      <c r="B158" s="3"/>
      <c r="C158" s="47"/>
      <c r="D158" s="30"/>
      <c r="E158" s="30"/>
      <c r="F158" s="30"/>
      <c r="G158" s="30"/>
      <c r="H158" s="31"/>
      <c r="L158" s="36"/>
      <c r="M158" s="36"/>
      <c r="N158" s="36"/>
      <c r="O158" s="36"/>
      <c r="P158" s="36"/>
      <c r="Q158" s="36"/>
    </row>
    <row r="159" spans="1:18" ht="20.25" customHeight="1" x14ac:dyDescent="0.6">
      <c r="A159" s="3"/>
      <c r="B159" s="3"/>
      <c r="C159" s="48" t="str">
        <f>IFERROR(VLOOKUP(C158,sections!$H$1:$K$12,2,FALSE),"")</f>
        <v/>
      </c>
      <c r="D159" s="33" t="str">
        <f>IFERROR(VLOOKUP(D158,sections!$H$1:$K$12,2,FALSE),"")</f>
        <v/>
      </c>
      <c r="E159" s="33" t="str">
        <f>IFERROR(VLOOKUP(E158,sections!$H$1:$K$12,2,FALSE),"")</f>
        <v/>
      </c>
      <c r="F159" s="33" t="str">
        <f>IFERROR(VLOOKUP(F158,sections!$H$1:$K$12,2,FALSE),"")</f>
        <v/>
      </c>
      <c r="G159" s="33" t="str">
        <f>IFERROR(VLOOKUP(G158,sections!$H$1:$K$12,2,FALSE),"")</f>
        <v/>
      </c>
      <c r="H159" s="34">
        <f>IF(SUM(C159:G159)&gt;0,SUM(C159:G159)/0.8,0.1)</f>
        <v>0.1</v>
      </c>
      <c r="L159" s="36"/>
      <c r="M159" s="36"/>
      <c r="N159" s="36"/>
      <c r="O159" s="36"/>
      <c r="P159" s="36"/>
      <c r="Q159" s="36"/>
    </row>
    <row r="160" spans="1:18" ht="15" customHeight="1" x14ac:dyDescent="0.45">
      <c r="A160" s="3"/>
      <c r="B160" s="3"/>
      <c r="C160" s="37"/>
      <c r="D160" s="38"/>
      <c r="E160" s="47"/>
      <c r="F160" s="37"/>
      <c r="G160" s="39" t="str">
        <f>IFERROR(VLOOKUP(G158,sections!$H$1:$K$12,4,FALSE),"")</f>
        <v/>
      </c>
      <c r="H160" s="40"/>
    </row>
    <row r="161" spans="1:18" ht="20.25" customHeight="1" x14ac:dyDescent="0.6">
      <c r="A161" s="158" t="s">
        <v>252</v>
      </c>
      <c r="B161" s="159"/>
      <c r="C161" s="42" t="str">
        <f>IFERROR(VLOOKUP(C160,sections!$H$1:$K$12,2,FALSE),"")</f>
        <v/>
      </c>
      <c r="D161" s="43" t="str">
        <f>IFERROR(VLOOKUP(D160,sections!$H$1:$K$12,2,FALSE),"")</f>
        <v/>
      </c>
      <c r="E161" s="48" t="str">
        <f>IFERROR(VLOOKUP(E160,sections!$H$1:$K$12,2,FALSE),"")</f>
        <v/>
      </c>
      <c r="F161" s="42" t="str">
        <f>IFERROR(VLOOKUP(F160,sections!$H$1:$K$12,2,FALSE),"")</f>
        <v/>
      </c>
      <c r="G161" s="33" t="str">
        <f>IFERROR(VLOOKUP(G160,sections!$H$1:$K$12,2,FALSE),"")</f>
        <v/>
      </c>
      <c r="H161" s="34">
        <f>IF(SUM(C161:G161)&gt;0,SUM(C161:G161)/0.8,0.1)</f>
        <v>0.1</v>
      </c>
      <c r="L161" s="36"/>
      <c r="M161" s="36"/>
      <c r="N161" s="36"/>
      <c r="O161" s="36"/>
      <c r="P161" s="36"/>
      <c r="Q161" s="36"/>
    </row>
    <row r="162" spans="1:18" ht="15" customHeight="1" x14ac:dyDescent="0.4">
      <c r="A162" s="148"/>
      <c r="B162" s="159"/>
      <c r="C162" s="38"/>
      <c r="D162" s="44" t="str">
        <f>IFERROR(VLOOKUP(D160,sections!$H$1:$K$12,4,FALSE),"")</f>
        <v/>
      </c>
      <c r="E162" s="37"/>
      <c r="F162" s="39" t="str">
        <f>IFERROR(VLOOKUP(F158,sections!$H$1:$K$12,4,FALSE),"")</f>
        <v/>
      </c>
      <c r="G162" s="47"/>
      <c r="H162" s="40"/>
      <c r="L162" s="36"/>
      <c r="M162" s="36"/>
      <c r="N162" s="36"/>
      <c r="O162" s="36"/>
      <c r="P162" s="36"/>
      <c r="Q162" s="36"/>
    </row>
    <row r="163" spans="1:18" ht="20.25" customHeight="1" x14ac:dyDescent="0.6">
      <c r="A163" s="148"/>
      <c r="B163" s="159"/>
      <c r="C163" s="43" t="str">
        <f>IFERROR(VLOOKUP(C162,sections!$H$1:$K$12,2,FALSE),"")</f>
        <v/>
      </c>
      <c r="D163" s="43" t="str">
        <f>IFERROR(VLOOKUP(D162,sections!$H$1:$K$12,2,FALSE),"")</f>
        <v/>
      </c>
      <c r="E163" s="42" t="str">
        <f>IFERROR(VLOOKUP(E162,sections!$H$1:$K$12,2,FALSE),"")</f>
        <v/>
      </c>
      <c r="F163" s="33" t="str">
        <f>IFERROR(VLOOKUP(F162,sections!$H$1:$K$12,2,FALSE),"")</f>
        <v/>
      </c>
      <c r="G163" s="48" t="str">
        <f>IFERROR(VLOOKUP(G162,sections!$H$1:$K$12,2,FALSE),"")</f>
        <v/>
      </c>
      <c r="H163" s="34">
        <f>IF(SUM(C163:G163)&gt;0,SUM(C163:G163)/0.8,0.1)</f>
        <v>0.1</v>
      </c>
      <c r="L163" s="36"/>
      <c r="M163" s="36"/>
      <c r="N163" s="36"/>
      <c r="O163" s="36"/>
      <c r="P163" s="36"/>
      <c r="Q163" s="36"/>
    </row>
    <row r="164" spans="1:18" ht="15" customHeight="1" x14ac:dyDescent="0.4">
      <c r="A164" s="148"/>
      <c r="B164" s="159"/>
      <c r="C164" s="44" t="str">
        <f>IFERROR(VLOOKUP(C162,sections!$H$1:$K$12,4,FALSE),"")</f>
        <v/>
      </c>
      <c r="D164" s="47"/>
      <c r="E164" s="39" t="str">
        <f>IFERROR(VLOOKUP(E158,sections!$H$1:$K$12,4,FALSE),"")</f>
        <v/>
      </c>
      <c r="F164" s="45" t="str">
        <f>IFERROR(VLOOKUP(F160,sections!$H$1:$K$12,4,FALSE),"")</f>
        <v/>
      </c>
      <c r="G164" s="38"/>
      <c r="H164" s="40"/>
      <c r="L164" s="36"/>
      <c r="M164" s="36"/>
      <c r="N164" s="36"/>
      <c r="O164" s="36"/>
      <c r="P164" s="36"/>
      <c r="Q164" s="36"/>
    </row>
    <row r="165" spans="1:18" ht="20.25" customHeight="1" x14ac:dyDescent="0.6">
      <c r="A165" s="148"/>
      <c r="B165" s="159"/>
      <c r="C165" s="43" t="str">
        <f>IFERROR(VLOOKUP(C164,sections!$H$1:$K$12,2,FALSE),"")</f>
        <v/>
      </c>
      <c r="D165" s="48" t="str">
        <f>IFERROR(VLOOKUP(D164,sections!$H$1:$K$12,2,FALSE),"")</f>
        <v/>
      </c>
      <c r="E165" s="33" t="str">
        <f>IFERROR(VLOOKUP(E164,sections!$H$1:$K$12,2,FALSE),"")</f>
        <v/>
      </c>
      <c r="F165" s="42" t="str">
        <f>IFERROR(VLOOKUP(F164,sections!$H$1:$K$12,2,FALSE),"")</f>
        <v/>
      </c>
      <c r="G165" s="43" t="str">
        <f>IFERROR(VLOOKUP(G164,sections!$H$1:$K$12,2,FALSE),"")</f>
        <v/>
      </c>
      <c r="H165" s="34">
        <f>IF(SUM(C165:G165)&gt;0,SUM(C165:G165)/0.8,0.1)</f>
        <v>0.1</v>
      </c>
      <c r="L165" s="36"/>
      <c r="M165" s="36"/>
      <c r="N165" s="36"/>
      <c r="O165" s="36"/>
      <c r="P165" s="36"/>
      <c r="Q165" s="36"/>
    </row>
    <row r="166" spans="1:18" ht="15" customHeight="1" x14ac:dyDescent="0.4">
      <c r="A166" s="148"/>
      <c r="B166" s="159"/>
      <c r="C166" s="45" t="str">
        <f>IFERROR(VLOOKUP(C160,sections!$H$1:$K$12,4,FALSE),"")</f>
        <v/>
      </c>
      <c r="D166" s="39" t="str">
        <f>IFERROR(VLOOKUP(D158,sections!$H$1:$K$12,4,FALSE),"")</f>
        <v/>
      </c>
      <c r="E166" s="45" t="str">
        <f>IFERROR(VLOOKUP(E162,sections!$H$1:$K$12,4,FALSE),"")</f>
        <v/>
      </c>
      <c r="F166" s="47"/>
      <c r="G166" s="44" t="str">
        <f>IFERROR(VLOOKUP(G164,sections!$H$1:$K$12,4,FALSE),"")</f>
        <v/>
      </c>
      <c r="H166" s="40"/>
      <c r="L166" s="36"/>
      <c r="M166" s="36"/>
      <c r="N166" s="36"/>
      <c r="O166" s="36"/>
      <c r="P166" s="36"/>
      <c r="Q166" s="36"/>
    </row>
    <row r="167" spans="1:18" ht="20.25" customHeight="1" x14ac:dyDescent="0.6">
      <c r="A167" s="148"/>
      <c r="B167" s="159"/>
      <c r="C167" s="42" t="str">
        <f>IFERROR(VLOOKUP(C166,sections!$H$1:$K$12,2,FALSE),"")</f>
        <v/>
      </c>
      <c r="D167" s="33" t="str">
        <f>IFERROR(VLOOKUP(D166,sections!$H$1:$K$12,2,FALSE),"")</f>
        <v/>
      </c>
      <c r="E167" s="42" t="str">
        <f>IFERROR(VLOOKUP(E166,sections!$H$1:$K$12,2,FALSE),"")</f>
        <v/>
      </c>
      <c r="F167" s="48" t="str">
        <f>IFERROR(VLOOKUP(F166,sections!$H$1:$K$12,2,FALSE),"")</f>
        <v/>
      </c>
      <c r="G167" s="43" t="str">
        <f>IFERROR(VLOOKUP(G166,sections!$H$1:$K$12,2,FALSE),"")</f>
        <v/>
      </c>
      <c r="H167" s="34">
        <f>IF(SUM(C167:G167)&gt;0,SUM(C167:G167)/0.8,0.1)</f>
        <v>0.1</v>
      </c>
    </row>
    <row r="168" spans="1:18" ht="15" customHeight="1" x14ac:dyDescent="0.4">
      <c r="A168" s="148"/>
      <c r="B168" s="159"/>
      <c r="C168" s="49" t="str">
        <f>IFERROR(VLOOKUP(C158,sections!$H$1:$K$12,4,FALSE),"")</f>
        <v/>
      </c>
      <c r="D168" s="49" t="str">
        <f>IFERROR(VLOOKUP(D164,sections!$H$1:$K$12,4,FALSE),"")</f>
        <v/>
      </c>
      <c r="E168" s="49" t="str">
        <f>IFERROR(VLOOKUP(E160,sections!$H$1:$K$12,4,FALSE),"")</f>
        <v/>
      </c>
      <c r="F168" s="49" t="str">
        <f>IFERROR(VLOOKUP(F166,sections!$H$1:$K$12,4,FALSE),"")</f>
        <v/>
      </c>
      <c r="G168" s="49" t="str">
        <f>IFERROR(VLOOKUP(G162,sections!$H$1:$K$12,4,FALSE),"")</f>
        <v/>
      </c>
      <c r="H168" s="40"/>
      <c r="L168" s="36"/>
      <c r="M168" s="36"/>
      <c r="N168" s="36"/>
      <c r="O168" s="36"/>
      <c r="P168" s="36"/>
      <c r="Q168" s="36"/>
    </row>
    <row r="169" spans="1:18" ht="20.25" customHeight="1" x14ac:dyDescent="0.6">
      <c r="A169" s="148"/>
      <c r="B169" s="159"/>
      <c r="C169" s="48" t="str">
        <f>IFERROR(VLOOKUP(C168,sections!$H$1:$K$12,2,FALSE),"")</f>
        <v/>
      </c>
      <c r="D169" s="48" t="str">
        <f>IFERROR(VLOOKUP(D168,sections!$H$1:$K$12,2,FALSE),"")</f>
        <v/>
      </c>
      <c r="E169" s="48" t="str">
        <f>IFERROR(VLOOKUP(E168,sections!$H$1:$K$12,2,FALSE),"")</f>
        <v/>
      </c>
      <c r="F169" s="48" t="str">
        <f>IFERROR(VLOOKUP(F168,sections!$H$1:$K$12,2,FALSE),"")</f>
        <v/>
      </c>
      <c r="G169" s="48" t="str">
        <f>IFERROR(VLOOKUP(G168,sections!$H$1:$K$12,2,FALSE),"")</f>
        <v/>
      </c>
      <c r="H169" s="34">
        <v>-1</v>
      </c>
      <c r="L169" s="36"/>
      <c r="M169" s="36"/>
      <c r="N169" s="36"/>
      <c r="O169" s="36"/>
      <c r="P169" s="36"/>
      <c r="Q169" s="36"/>
    </row>
    <row r="170" spans="1:18" ht="12.75" customHeight="1" x14ac:dyDescent="0.35">
      <c r="I170" s="6" t="s">
        <v>253</v>
      </c>
      <c r="M170" s="36"/>
      <c r="N170" s="36"/>
      <c r="O170" s="36"/>
      <c r="P170" s="36"/>
      <c r="Q170" s="36"/>
      <c r="R170" s="36"/>
    </row>
    <row r="171" spans="1:18" ht="12.75" customHeight="1" x14ac:dyDescent="0.35">
      <c r="M171" s="36"/>
      <c r="N171" s="36"/>
      <c r="O171" s="36"/>
      <c r="P171" s="36"/>
      <c r="Q171" s="36"/>
      <c r="R171" s="36"/>
    </row>
    <row r="172" spans="1:18" ht="12.75" customHeight="1" x14ac:dyDescent="0.7">
      <c r="A172" s="50" t="s">
        <v>254</v>
      </c>
      <c r="C172" s="46">
        <v>1</v>
      </c>
      <c r="D172" s="46">
        <v>2</v>
      </c>
      <c r="E172" s="46">
        <v>3</v>
      </c>
      <c r="F172" s="46">
        <v>4</v>
      </c>
      <c r="G172" s="46">
        <v>5</v>
      </c>
      <c r="H172" s="28" t="s">
        <v>240</v>
      </c>
      <c r="M172" s="36"/>
      <c r="N172" s="36"/>
      <c r="O172" s="36"/>
      <c r="P172" s="36"/>
      <c r="Q172" s="36"/>
      <c r="R172" s="36"/>
    </row>
    <row r="173" spans="1:18" ht="12.75" customHeight="1" x14ac:dyDescent="0.4">
      <c r="C173" s="30"/>
      <c r="D173" s="52"/>
      <c r="E173" s="30"/>
      <c r="F173" s="30"/>
      <c r="G173" s="30"/>
      <c r="H173" s="31"/>
      <c r="M173" s="36"/>
      <c r="N173" s="36"/>
      <c r="O173" s="36"/>
      <c r="P173" s="36"/>
      <c r="Q173" s="36"/>
      <c r="R173" s="36"/>
    </row>
    <row r="174" spans="1:18" ht="12.75" customHeight="1" x14ac:dyDescent="0.6">
      <c r="C174" s="33" t="str">
        <f>IFERROR(VLOOKUP(C173,sections!$H$1:$K$12,2,FALSE),"")</f>
        <v/>
      </c>
      <c r="D174" s="53" t="str">
        <f>IFERROR(VLOOKUP(D173,sections!$H$1:$K$12,2,FALSE),"")</f>
        <v/>
      </c>
      <c r="E174" s="33" t="str">
        <f>IFERROR(VLOOKUP(E173,sections!$H$1:$K$12,2,FALSE),"")</f>
        <v/>
      </c>
      <c r="F174" s="33" t="str">
        <f>IFERROR(VLOOKUP(F173,sections!$H$1:$K$12,2,FALSE),"")</f>
        <v/>
      </c>
      <c r="G174" s="33" t="str">
        <f>IFERROR(VLOOKUP(G173,sections!$H$1:$K$12,2,FALSE),"")</f>
        <v/>
      </c>
      <c r="H174" s="34">
        <f>IF(SUM(C174:G174)&gt;0,SUM(C174:G174)/0.8,0.1)</f>
        <v>0.1</v>
      </c>
    </row>
    <row r="175" spans="1:18" ht="12.75" customHeight="1" x14ac:dyDescent="0.4">
      <c r="C175" s="52"/>
      <c r="D175" s="38"/>
      <c r="E175" s="38"/>
      <c r="F175" s="37"/>
      <c r="G175" s="39" t="str">
        <f>IFERROR(VLOOKUP(G173,sections!$H$1:$K$12,4,FALSE),"")</f>
        <v/>
      </c>
      <c r="H175" s="40"/>
      <c r="M175" s="36"/>
      <c r="N175" s="36"/>
      <c r="O175" s="36"/>
      <c r="P175" s="36"/>
      <c r="Q175" s="36"/>
      <c r="R175" s="36"/>
    </row>
    <row r="176" spans="1:18" ht="12.75" customHeight="1" x14ac:dyDescent="0.6">
      <c r="C176" s="53" t="str">
        <f>IFERROR(VLOOKUP(C175,sections!$H$1:$K$12,2,FALSE),"")</f>
        <v/>
      </c>
      <c r="D176" s="43" t="str">
        <f>IFERROR(VLOOKUP(D175,sections!$H$1:$K$12,2,FALSE),"")</f>
        <v/>
      </c>
      <c r="E176" s="43" t="str">
        <f>IFERROR(VLOOKUP(E175,sections!$H$1:$K$12,2,FALSE),"")</f>
        <v/>
      </c>
      <c r="F176" s="42" t="str">
        <f>IFERROR(VLOOKUP(F175,sections!$H$1:$K$12,2,FALSE),"")</f>
        <v/>
      </c>
      <c r="G176" s="33" t="str">
        <f>IFERROR(VLOOKUP(G175,sections!$H$1:$K$12,2,FALSE),"")</f>
        <v/>
      </c>
      <c r="H176" s="34">
        <f>IF(SUM(C176:G176)&gt;0,SUM(C176:G176)/0.8,0.1)</f>
        <v>0.1</v>
      </c>
      <c r="M176" s="36"/>
      <c r="N176" s="36"/>
      <c r="O176" s="36"/>
      <c r="P176" s="36"/>
      <c r="Q176" s="36"/>
      <c r="R176" s="36"/>
    </row>
    <row r="177" spans="1:18" ht="12.75" customHeight="1" x14ac:dyDescent="0.4">
      <c r="C177" s="38"/>
      <c r="D177" s="44" t="str">
        <f>IFERROR(VLOOKUP(D175,sections!$H$1:$K$12,4,FALSE),"")</f>
        <v/>
      </c>
      <c r="E177" s="52"/>
      <c r="F177" s="39" t="str">
        <f>IFERROR(VLOOKUP(F173,sections!$H$1:$K$12,4,FALSE),"")</f>
        <v/>
      </c>
      <c r="G177" s="37"/>
      <c r="H177" s="40"/>
      <c r="M177" s="36"/>
      <c r="N177" s="36"/>
      <c r="O177" s="36"/>
      <c r="P177" s="36"/>
      <c r="Q177" s="36"/>
      <c r="R177" s="36"/>
    </row>
    <row r="178" spans="1:18" ht="12.75" customHeight="1" x14ac:dyDescent="0.6">
      <c r="C178" s="43" t="str">
        <f>IFERROR(VLOOKUP(C177,sections!$H$1:$K$12,2,FALSE),"")</f>
        <v/>
      </c>
      <c r="D178" s="43" t="str">
        <f>IFERROR(VLOOKUP(D177,sections!$H$1:$K$12,2,FALSE),"")</f>
        <v/>
      </c>
      <c r="E178" s="53" t="str">
        <f>IFERROR(VLOOKUP(E177,sections!$H$1:$K$12,2,FALSE),"")</f>
        <v/>
      </c>
      <c r="F178" s="33" t="str">
        <f>IFERROR(VLOOKUP(F177,sections!$H$1:$K$12,2,FALSE),"")</f>
        <v/>
      </c>
      <c r="G178" s="42" t="str">
        <f>IFERROR(VLOOKUP(G177,sections!$H$1:$K$12,2,FALSE),"")</f>
        <v/>
      </c>
      <c r="H178" s="34">
        <f>IF(SUM(C178:G178)&gt;0,SUM(C178:G178)/0.8,0.1)</f>
        <v>0.1</v>
      </c>
      <c r="M178" s="36"/>
      <c r="N178" s="36"/>
      <c r="O178" s="36"/>
      <c r="P178" s="36"/>
      <c r="Q178" s="36"/>
      <c r="R178" s="36"/>
    </row>
    <row r="179" spans="1:18" ht="12.75" customHeight="1" x14ac:dyDescent="0.4">
      <c r="C179" s="44" t="str">
        <f>IFERROR(VLOOKUP(C177,sections!$H$1:$K$12,4,FALSE),"")</f>
        <v/>
      </c>
      <c r="D179" s="37"/>
      <c r="E179" s="39" t="str">
        <f>IFERROR(VLOOKUP(E173,sections!$H$1:$K$12,4,FALSE),"")</f>
        <v/>
      </c>
      <c r="F179" s="45" t="str">
        <f>IFERROR(VLOOKUP(F175,sections!$H$1:$K$12,4,FALSE),"")</f>
        <v/>
      </c>
      <c r="G179" s="52"/>
      <c r="H179" s="40"/>
      <c r="M179" s="36"/>
      <c r="N179" s="36"/>
      <c r="O179" s="36"/>
      <c r="P179" s="36"/>
      <c r="Q179" s="36"/>
      <c r="R179" s="36"/>
    </row>
    <row r="180" spans="1:18" ht="12.75" customHeight="1" x14ac:dyDescent="0.6">
      <c r="C180" s="43" t="str">
        <f>IFERROR(VLOOKUP(C179,sections!$H$1:$K$12,2,FALSE),"")</f>
        <v/>
      </c>
      <c r="D180" s="42" t="str">
        <f>IFERROR(VLOOKUP(D179,sections!$H$1:$K$12,2,FALSE),"")</f>
        <v/>
      </c>
      <c r="E180" s="33" t="str">
        <f>IFERROR(VLOOKUP(E179,sections!$H$1:$K$12,2,FALSE),"")</f>
        <v/>
      </c>
      <c r="F180" s="42" t="str">
        <f>IFERROR(VLOOKUP(F179,sections!$H$1:$K$12,2,FALSE),"")</f>
        <v/>
      </c>
      <c r="G180" s="53" t="str">
        <f>IFERROR(VLOOKUP(G179,sections!$H$1:$K$12,2,FALSE),"")</f>
        <v/>
      </c>
      <c r="H180" s="34">
        <f>IF(SUM(C180:G180)&gt;0,SUM(C180:G180)/0.8,0.1)</f>
        <v>0.1</v>
      </c>
      <c r="M180" s="36"/>
      <c r="N180" s="36"/>
      <c r="O180" s="36"/>
      <c r="P180" s="36"/>
      <c r="Q180" s="36"/>
      <c r="R180" s="36"/>
    </row>
    <row r="181" spans="1:18" ht="12.75" customHeight="1" x14ac:dyDescent="0.4">
      <c r="C181" s="54" t="str">
        <f>IFERROR(VLOOKUP(C175,sections!$H$1:$K$12,4,FALSE),"")</f>
        <v/>
      </c>
      <c r="D181" s="54" t="str">
        <f>IFERROR(VLOOKUP(D173,sections!$H$1:$K$12,4,FALSE),"")</f>
        <v/>
      </c>
      <c r="E181" s="54" t="str">
        <f>IFERROR(VLOOKUP(E177,sections!$H$1:$K$12,4,FALSE),"")</f>
        <v/>
      </c>
      <c r="F181" s="52"/>
      <c r="G181" s="54" t="str">
        <f>IFERROR(VLOOKUP(G179,sections!$H$1:$K$12,4,FALSE),"")</f>
        <v/>
      </c>
      <c r="H181" s="40"/>
    </row>
    <row r="182" spans="1:18" ht="12.75" customHeight="1" x14ac:dyDescent="0.6">
      <c r="C182" s="53" t="str">
        <f>IFERROR(VLOOKUP(C181,sections!$H$1:$K$12,2,FALSE),"")</f>
        <v/>
      </c>
      <c r="D182" s="53" t="str">
        <f>IFERROR(VLOOKUP(D181,sections!$H$1:$K$12,2,FALSE),"")</f>
        <v/>
      </c>
      <c r="E182" s="53" t="str">
        <f>IFERROR(VLOOKUP(E181,sections!$H$1:$K$12,2,FALSE),"")</f>
        <v/>
      </c>
      <c r="F182" s="53" t="str">
        <f>IFERROR(VLOOKUP(F181,sections!$H$1:$K$12,2,FALSE),"")</f>
        <v/>
      </c>
      <c r="G182" s="53" t="str">
        <f>IFERROR(VLOOKUP(G181,sections!$H$1:$K$12,2,FALSE),"")</f>
        <v/>
      </c>
      <c r="H182" s="34">
        <v>-1</v>
      </c>
      <c r="M182" s="36"/>
      <c r="N182" s="36"/>
      <c r="O182" s="36"/>
      <c r="P182" s="36"/>
      <c r="Q182" s="36"/>
      <c r="R182" s="36"/>
    </row>
    <row r="183" spans="1:18" ht="12.75" customHeight="1" x14ac:dyDescent="0.4">
      <c r="C183" s="39" t="str">
        <f>IFERROR(VLOOKUP(C173,sections!$H$1:$K$12,4,FALSE),"")</f>
        <v/>
      </c>
      <c r="D183" s="45" t="str">
        <f>IFERROR(VLOOKUP(D179,sections!$H$1:$K$12,4,FALSE),"")</f>
        <v/>
      </c>
      <c r="E183" s="44" t="str">
        <f>IFERROR(VLOOKUP(E175,sections!$H$1:$K$12,4,FALSE),"")</f>
        <v/>
      </c>
      <c r="F183" s="54" t="str">
        <f>IFERROR(VLOOKUP(F181,sections!$H$1:$K$12,4,FALSE),"")</f>
        <v/>
      </c>
      <c r="G183" s="45" t="str">
        <f>IFERROR(VLOOKUP(G177,sections!$H$1:$K$12,4,FALSE),"")</f>
        <v/>
      </c>
      <c r="H183" s="40"/>
      <c r="M183" s="36"/>
      <c r="N183" s="36"/>
      <c r="O183" s="36"/>
      <c r="P183" s="36"/>
      <c r="Q183" s="36"/>
      <c r="R183" s="36"/>
    </row>
    <row r="184" spans="1:18" ht="12.75" customHeight="1" x14ac:dyDescent="0.6">
      <c r="C184" s="33" t="str">
        <f>IFERROR(VLOOKUP(C183,sections!$H$1:$K$12,2,FALSE),"")</f>
        <v/>
      </c>
      <c r="D184" s="42" t="str">
        <f>IFERROR(VLOOKUP(D183,sections!$H$1:$K$12,2,FALSE),"")</f>
        <v/>
      </c>
      <c r="E184" s="43" t="str">
        <f>IFERROR(VLOOKUP(E183,sections!$H$1:$K$12,2,FALSE),"")</f>
        <v/>
      </c>
      <c r="F184" s="53" t="str">
        <f>IFERROR(VLOOKUP(F183,sections!$H$1:$K$12,2,FALSE),"")</f>
        <v/>
      </c>
      <c r="G184" s="42" t="str">
        <f>IFERROR(VLOOKUP(G183,sections!$H$1:$K$12,2,FALSE),"")</f>
        <v/>
      </c>
      <c r="H184" s="34">
        <f>IF(SUM(C184:G184)&gt;0,SUM(C184:G184)/0.8,0.1)</f>
        <v>0.1</v>
      </c>
      <c r="M184" s="36"/>
      <c r="N184" s="36"/>
      <c r="O184" s="36"/>
      <c r="P184" s="36"/>
      <c r="Q184" s="36"/>
      <c r="R184" s="36"/>
    </row>
    <row r="185" spans="1:18" ht="12.75" customHeight="1" x14ac:dyDescent="0.35">
      <c r="M185" s="36"/>
      <c r="N185" s="36"/>
      <c r="O185" s="36"/>
      <c r="P185" s="36"/>
      <c r="Q185" s="36"/>
      <c r="R185" s="36"/>
    </row>
    <row r="186" spans="1:18" ht="12.75" customHeight="1" x14ac:dyDescent="0.35">
      <c r="M186" s="36"/>
      <c r="N186" s="36"/>
      <c r="O186" s="36"/>
      <c r="P186" s="36"/>
      <c r="Q186" s="36"/>
      <c r="R186" s="36"/>
    </row>
    <row r="187" spans="1:18" ht="12.75" customHeight="1" x14ac:dyDescent="0.7">
      <c r="A187" s="50" t="s">
        <v>255</v>
      </c>
      <c r="C187" s="46">
        <v>1</v>
      </c>
      <c r="D187" s="46">
        <v>2</v>
      </c>
      <c r="E187" s="46">
        <v>3</v>
      </c>
      <c r="F187" s="46">
        <v>4</v>
      </c>
      <c r="G187" s="46">
        <v>5</v>
      </c>
      <c r="H187" s="28" t="s">
        <v>240</v>
      </c>
      <c r="M187" s="36"/>
      <c r="N187" s="36"/>
      <c r="O187" s="36"/>
      <c r="P187" s="36"/>
      <c r="Q187" s="36"/>
      <c r="R187" s="36"/>
    </row>
    <row r="188" spans="1:18" ht="12.75" customHeight="1" x14ac:dyDescent="0.4">
      <c r="C188" s="30"/>
      <c r="D188" s="30"/>
      <c r="E188" s="52"/>
      <c r="F188" s="30"/>
      <c r="G188" s="30"/>
      <c r="H188" s="31"/>
    </row>
    <row r="189" spans="1:18" ht="12.75" customHeight="1" x14ac:dyDescent="0.6">
      <c r="C189" s="33" t="str">
        <f>IFERROR(VLOOKUP(C188,sections!$H$1:$K$12,2,FALSE),"")</f>
        <v/>
      </c>
      <c r="D189" s="33" t="str">
        <f>IFERROR(VLOOKUP(D188,sections!$H$1:$K$12,2,FALSE),"")</f>
        <v/>
      </c>
      <c r="E189" s="53" t="str">
        <f>IFERROR(VLOOKUP(E188,sections!$H$1:$K$12,2,FALSE),"")</f>
        <v/>
      </c>
      <c r="F189" s="33" t="str">
        <f>IFERROR(VLOOKUP(F188,sections!$H$1:$K$12,2,FALSE),"")</f>
        <v/>
      </c>
      <c r="G189" s="33" t="str">
        <f>IFERROR(VLOOKUP(G188,sections!$H$1:$K$12,2,FALSE),"")</f>
        <v/>
      </c>
      <c r="H189" s="34">
        <f>IF(SUM(C189:G189)&gt;0,SUM(C189:G189)/0.8,0.1)</f>
        <v>0.1</v>
      </c>
      <c r="M189" s="36"/>
      <c r="N189" s="36"/>
      <c r="O189" s="36"/>
      <c r="P189" s="36"/>
      <c r="Q189" s="36"/>
      <c r="R189" s="36"/>
    </row>
    <row r="190" spans="1:18" ht="12.75" customHeight="1" x14ac:dyDescent="0.4">
      <c r="C190" s="37"/>
      <c r="D190" s="38"/>
      <c r="E190" s="38"/>
      <c r="F190" s="52"/>
      <c r="G190" s="39" t="str">
        <f>IFERROR(VLOOKUP(G188,sections!$H$1:$K$12,4,FALSE),"")</f>
        <v/>
      </c>
      <c r="H190" s="40"/>
      <c r="M190" s="36"/>
      <c r="N190" s="36"/>
      <c r="O190" s="36"/>
      <c r="P190" s="36"/>
      <c r="Q190" s="36"/>
      <c r="R190" s="36"/>
    </row>
    <row r="191" spans="1:18" ht="12.75" customHeight="1" x14ac:dyDescent="0.6">
      <c r="C191" s="42" t="str">
        <f>IFERROR(VLOOKUP(C190,sections!$H$1:$K$12,2,FALSE),"")</f>
        <v/>
      </c>
      <c r="D191" s="43" t="str">
        <f>IFERROR(VLOOKUP(D190,sections!$H$1:$K$12,2,FALSE),"")</f>
        <v/>
      </c>
      <c r="E191" s="43" t="str">
        <f>IFERROR(VLOOKUP(E190,sections!$H$1:$K$12,2,FALSE),"")</f>
        <v/>
      </c>
      <c r="F191" s="53" t="str">
        <f>IFERROR(VLOOKUP(F190,sections!$H$1:$K$12,2,FALSE),"")</f>
        <v/>
      </c>
      <c r="G191" s="33" t="str">
        <f>IFERROR(VLOOKUP(G190,sections!$H$1:$K$12,2,FALSE),"")</f>
        <v/>
      </c>
      <c r="H191" s="34">
        <f>IF(SUM(C191:G191)&gt;0,SUM(C191:G191)/0.8,0.1)</f>
        <v>0.1</v>
      </c>
      <c r="M191" s="36"/>
      <c r="N191" s="36"/>
      <c r="O191" s="36"/>
      <c r="P191" s="36"/>
      <c r="Q191" s="36"/>
      <c r="R191" s="36"/>
    </row>
    <row r="192" spans="1:18" ht="12.75" customHeight="1" x14ac:dyDescent="0.4">
      <c r="C192" s="52"/>
      <c r="D192" s="44" t="str">
        <f>IFERROR(VLOOKUP(D190,sections!$H$1:$K$12,4,FALSE),"")</f>
        <v/>
      </c>
      <c r="E192" s="37"/>
      <c r="F192" s="39" t="str">
        <f>IFERROR(VLOOKUP(F188,sections!$H$1:$K$12,4,FALSE),"")</f>
        <v/>
      </c>
      <c r="G192" s="37"/>
      <c r="H192" s="40"/>
      <c r="M192" s="36"/>
      <c r="N192" s="36"/>
      <c r="O192" s="36"/>
      <c r="P192" s="36"/>
      <c r="Q192" s="36"/>
      <c r="R192" s="36"/>
    </row>
    <row r="193" spans="1:18" ht="12.75" customHeight="1" x14ac:dyDescent="0.6">
      <c r="C193" s="53" t="str">
        <f>IFERROR(VLOOKUP(C192,sections!$H$1:$K$12,2,FALSE),"")</f>
        <v/>
      </c>
      <c r="D193" s="43" t="str">
        <f>IFERROR(VLOOKUP(D192,sections!$H$1:$K$12,2,FALSE),"")</f>
        <v/>
      </c>
      <c r="E193" s="42" t="str">
        <f>IFERROR(VLOOKUP(E192,sections!$H$1:$K$12,2,FALSE),"")</f>
        <v/>
      </c>
      <c r="F193" s="33" t="str">
        <f>IFERROR(VLOOKUP(F192,sections!$H$1:$K$12,2,FALSE),"")</f>
        <v/>
      </c>
      <c r="G193" s="42" t="str">
        <f>IFERROR(VLOOKUP(G192,sections!$H$1:$K$12,2,FALSE),"")</f>
        <v/>
      </c>
      <c r="H193" s="34">
        <f>IF(SUM(C193:G193)&gt;0,SUM(C193:G193)/0.8,0.1)</f>
        <v>0.1</v>
      </c>
      <c r="M193" s="36"/>
      <c r="N193" s="36"/>
      <c r="O193" s="36"/>
      <c r="P193" s="36"/>
      <c r="Q193" s="36"/>
      <c r="R193" s="36"/>
    </row>
    <row r="194" spans="1:18" ht="12.75" customHeight="1" x14ac:dyDescent="0.4">
      <c r="C194" s="54" t="str">
        <f>IFERROR(VLOOKUP(C192,sections!$H$1:$K$12,4,FALSE),"")</f>
        <v/>
      </c>
      <c r="D194" s="52"/>
      <c r="E194" s="54" t="str">
        <f>IFERROR(VLOOKUP(E188,sections!$H$1:$K$12,4,FALSE),"")</f>
        <v/>
      </c>
      <c r="F194" s="54" t="str">
        <f>IFERROR(VLOOKUP(F190,sections!$H$1:$K$12,4,FALSE),"")</f>
        <v/>
      </c>
      <c r="G194" s="52"/>
      <c r="H194" s="40"/>
      <c r="M194" s="36"/>
      <c r="N194" s="36"/>
      <c r="O194" s="36"/>
      <c r="P194" s="36"/>
      <c r="Q194" s="36"/>
      <c r="R194" s="36"/>
    </row>
    <row r="195" spans="1:18" ht="12.75" customHeight="1" x14ac:dyDescent="0.6">
      <c r="C195" s="53" t="str">
        <f>IFERROR(VLOOKUP(C194,sections!$H$1:$K$12,2,FALSE),"")</f>
        <v/>
      </c>
      <c r="D195" s="53" t="str">
        <f>IFERROR(VLOOKUP(D194,sections!$H$1:$K$12,2,FALSE),"")</f>
        <v/>
      </c>
      <c r="E195" s="53" t="str">
        <f>IFERROR(VLOOKUP(E194,sections!$H$1:$K$12,2,FALSE),"")</f>
        <v/>
      </c>
      <c r="F195" s="53" t="str">
        <f>IFERROR(VLOOKUP(F194,sections!$H$1:$K$12,2,FALSE),"")</f>
        <v/>
      </c>
      <c r="G195" s="53" t="str">
        <f>IFERROR(VLOOKUP(G194,sections!$H$1:$K$12,2,FALSE),"")</f>
        <v/>
      </c>
      <c r="H195" s="34">
        <v>-1</v>
      </c>
    </row>
    <row r="196" spans="1:18" ht="12.75" customHeight="1" x14ac:dyDescent="0.4">
      <c r="C196" s="45" t="str">
        <f>IFERROR(VLOOKUP(C190,sections!$H$1:$K$12,4,FALSE),"")</f>
        <v/>
      </c>
      <c r="D196" s="39" t="str">
        <f>IFERROR(VLOOKUP(D188,sections!$H$1:$K$12,4,FALSE),"")</f>
        <v/>
      </c>
      <c r="E196" s="45" t="str">
        <f>IFERROR(VLOOKUP(E192,sections!$H$1:$K$12,4,FALSE),"")</f>
        <v/>
      </c>
      <c r="F196" s="38"/>
      <c r="G196" s="54" t="str">
        <f>IFERROR(VLOOKUP(G194,sections!$H$1:$K$12,4,FALSE),"")</f>
        <v/>
      </c>
      <c r="H196" s="40"/>
    </row>
    <row r="197" spans="1:18" ht="12.75" customHeight="1" x14ac:dyDescent="0.6">
      <c r="C197" s="42" t="str">
        <f>IFERROR(VLOOKUP(C196,sections!$H$1:$K$12,2,FALSE),"")</f>
        <v/>
      </c>
      <c r="D197" s="33" t="str">
        <f>IFERROR(VLOOKUP(D196,sections!$H$1:$K$12,2,FALSE),"")</f>
        <v/>
      </c>
      <c r="E197" s="42" t="str">
        <f>IFERROR(VLOOKUP(E196,sections!$H$1:$K$12,2,FALSE),"")</f>
        <v/>
      </c>
      <c r="F197" s="43" t="str">
        <f>IFERROR(VLOOKUP(F196,sections!$H$1:$K$12,2,FALSE),"")</f>
        <v/>
      </c>
      <c r="G197" s="53" t="str">
        <f>IFERROR(VLOOKUP(G196,sections!$H$1:$K$12,2,FALSE),"")</f>
        <v/>
      </c>
      <c r="H197" s="34">
        <f>IF(SUM(C197:G197)&gt;0,SUM(C197:G197)/0.8,0.1)</f>
        <v>0.1</v>
      </c>
    </row>
    <row r="198" spans="1:18" ht="12.75" customHeight="1" x14ac:dyDescent="0.4">
      <c r="C198" s="39" t="str">
        <f>IFERROR(VLOOKUP(C188,sections!$H$1:$K$12,4,FALSE),"")</f>
        <v/>
      </c>
      <c r="D198" s="54" t="str">
        <f>IFERROR(VLOOKUP(D194,sections!$H$1:$K$12,4,FALSE),"")</f>
        <v/>
      </c>
      <c r="E198" s="44" t="str">
        <f>IFERROR(VLOOKUP(E190,sections!$H$1:$K$12,4,FALSE),"")</f>
        <v/>
      </c>
      <c r="F198" s="44" t="str">
        <f>IFERROR(VLOOKUP(F196,sections!$H$1:$K$12,4,FALSE),"")</f>
        <v/>
      </c>
      <c r="G198" s="45" t="str">
        <f>IFERROR(VLOOKUP(G192,sections!$H$1:$K$12,4,FALSE),"")</f>
        <v/>
      </c>
      <c r="H198" s="40"/>
    </row>
    <row r="199" spans="1:18" ht="12.75" customHeight="1" x14ac:dyDescent="0.6">
      <c r="C199" s="33" t="str">
        <f>IFERROR(VLOOKUP(C198,sections!$H$1:$K$12,2,FALSE),"")</f>
        <v/>
      </c>
      <c r="D199" s="53" t="str">
        <f>IFERROR(VLOOKUP(D198,sections!$H$1:$K$12,2,FALSE),"")</f>
        <v/>
      </c>
      <c r="E199" s="43" t="str">
        <f>IFERROR(VLOOKUP(E198,sections!$H$1:$K$12,2,FALSE),"")</f>
        <v/>
      </c>
      <c r="F199" s="43" t="str">
        <f>IFERROR(VLOOKUP(F198,sections!$H$1:$K$12,2,FALSE),"")</f>
        <v/>
      </c>
      <c r="G199" s="42" t="str">
        <f>IFERROR(VLOOKUP(G198,sections!$H$1:$K$12,2,FALSE),"")</f>
        <v/>
      </c>
      <c r="H199" s="34">
        <f>IF(SUM(C199:G199)&gt;0,SUM(C199:G199)/0.8,0.1)</f>
        <v>0.1</v>
      </c>
    </row>
    <row r="200" spans="1:18" ht="12.75" customHeight="1" x14ac:dyDescent="0.35"/>
    <row r="201" spans="1:18" ht="12.75" customHeight="1" x14ac:dyDescent="0.35"/>
    <row r="202" spans="1:18" ht="12.75" customHeight="1" x14ac:dyDescent="0.7">
      <c r="A202" s="50" t="s">
        <v>256</v>
      </c>
      <c r="C202" s="46">
        <v>1</v>
      </c>
      <c r="D202" s="46">
        <v>2</v>
      </c>
      <c r="E202" s="46">
        <v>3</v>
      </c>
      <c r="F202" s="46">
        <v>4</v>
      </c>
      <c r="G202" s="46">
        <v>5</v>
      </c>
      <c r="H202" s="28" t="s">
        <v>240</v>
      </c>
    </row>
    <row r="203" spans="1:18" ht="12.75" customHeight="1" x14ac:dyDescent="0.4">
      <c r="C203" s="30"/>
      <c r="D203" s="30"/>
      <c r="E203" s="30"/>
      <c r="F203" s="52"/>
      <c r="G203" s="30"/>
      <c r="H203" s="31"/>
    </row>
    <row r="204" spans="1:18" ht="12.75" customHeight="1" x14ac:dyDescent="0.6">
      <c r="C204" s="33" t="str">
        <f>IFERROR(VLOOKUP(C203,sections!$H$1:$K$12,2,FALSE),"")</f>
        <v/>
      </c>
      <c r="D204" s="33" t="str">
        <f>IFERROR(VLOOKUP(D203,sections!$H$1:$K$12,2,FALSE),"")</f>
        <v/>
      </c>
      <c r="E204" s="33" t="str">
        <f>IFERROR(VLOOKUP(E203,sections!$H$1:$K$12,2,FALSE),"")</f>
        <v/>
      </c>
      <c r="F204" s="53" t="str">
        <f>IFERROR(VLOOKUP(F203,sections!$H$1:$K$12,2,FALSE),"")</f>
        <v/>
      </c>
      <c r="G204" s="33" t="str">
        <f>IFERROR(VLOOKUP(G203,sections!$H$1:$K$12,2,FALSE),"")</f>
        <v/>
      </c>
      <c r="H204" s="34">
        <f>IF(SUM(C204:G204)&gt;0,SUM(C204:G204)/0.8,0.1)</f>
        <v>0.1</v>
      </c>
    </row>
    <row r="205" spans="1:18" ht="12.75" customHeight="1" x14ac:dyDescent="0.4">
      <c r="C205" s="37"/>
      <c r="D205" s="52"/>
      <c r="E205" s="38"/>
      <c r="F205" s="37"/>
      <c r="G205" s="39" t="str">
        <f>IFERROR(VLOOKUP(G203,sections!$H$1:$K$12,4,FALSE),"")</f>
        <v/>
      </c>
      <c r="H205" s="40"/>
    </row>
    <row r="206" spans="1:18" ht="12.75" customHeight="1" x14ac:dyDescent="0.6">
      <c r="C206" s="42" t="str">
        <f>IFERROR(VLOOKUP(C205,sections!$H$1:$K$12,2,FALSE),"")</f>
        <v/>
      </c>
      <c r="D206" s="53" t="str">
        <f>IFERROR(VLOOKUP(D205,sections!$H$1:$K$12,2,FALSE),"")</f>
        <v/>
      </c>
      <c r="E206" s="43" t="str">
        <f>IFERROR(VLOOKUP(E205,sections!$H$1:$K$12,2,FALSE),"")</f>
        <v/>
      </c>
      <c r="F206" s="42" t="str">
        <f>IFERROR(VLOOKUP(F205,sections!$H$1:$K$12,2,FALSE),"")</f>
        <v/>
      </c>
      <c r="G206" s="33" t="str">
        <f>IFERROR(VLOOKUP(G205,sections!$H$1:$K$12,2,FALSE),"")</f>
        <v/>
      </c>
      <c r="H206" s="34">
        <f>IF(SUM(C206:G206)&gt;0,SUM(C206:G206)/0.8,0.1)</f>
        <v>0.1</v>
      </c>
    </row>
    <row r="207" spans="1:18" ht="12.75" customHeight="1" x14ac:dyDescent="0.4">
      <c r="C207" s="52"/>
      <c r="D207" s="54" t="str">
        <f>IFERROR(VLOOKUP(D205,sections!$H$1:$K$12,4,FALSE),"")</f>
        <v/>
      </c>
      <c r="E207" s="52"/>
      <c r="F207" s="54" t="str">
        <f>IFERROR(VLOOKUP(F203,sections!$H$1:$K$12,4,FALSE),"")</f>
        <v/>
      </c>
      <c r="G207" s="52"/>
      <c r="H207" s="40"/>
    </row>
    <row r="208" spans="1:18" ht="12.75" customHeight="1" x14ac:dyDescent="0.6">
      <c r="C208" s="53" t="str">
        <f>IFERROR(VLOOKUP(C207,sections!$H$1:$K$12,2,FALSE),"")</f>
        <v/>
      </c>
      <c r="D208" s="53" t="str">
        <f>IFERROR(VLOOKUP(D207,sections!$H$1:$K$12,2,FALSE),"")</f>
        <v/>
      </c>
      <c r="E208" s="53" t="str">
        <f>IFERROR(VLOOKUP(E207,sections!$H$1:$K$12,2,FALSE),"")</f>
        <v/>
      </c>
      <c r="F208" s="53" t="str">
        <f>IFERROR(VLOOKUP(F207,sections!$H$1:$K$12,2,FALSE),"")</f>
        <v/>
      </c>
      <c r="G208" s="53" t="str">
        <f>IFERROR(VLOOKUP(G207,sections!$H$1:$K$12,2,FALSE),"")</f>
        <v/>
      </c>
      <c r="H208" s="34">
        <v>-1</v>
      </c>
    </row>
    <row r="209" spans="1:8" ht="12.75" customHeight="1" x14ac:dyDescent="0.4">
      <c r="C209" s="54" t="str">
        <f>IFERROR(VLOOKUP(C207,sections!$H$1:$K$12,4,FALSE),"")</f>
        <v/>
      </c>
      <c r="D209" s="37"/>
      <c r="E209" s="39" t="str">
        <f>IFERROR(VLOOKUP(E203,sections!$H$1:$K$12,4,FALSE),"")</f>
        <v/>
      </c>
      <c r="F209" s="45" t="str">
        <f>IFERROR(VLOOKUP(F205,sections!$H$1:$K$12,4,FALSE),"")</f>
        <v/>
      </c>
      <c r="G209" s="38"/>
      <c r="H209" s="40"/>
    </row>
    <row r="210" spans="1:8" ht="12.75" customHeight="1" x14ac:dyDescent="0.6">
      <c r="C210" s="53" t="str">
        <f>IFERROR(VLOOKUP(C209,sections!$H$1:$K$12,2,FALSE),"")</f>
        <v/>
      </c>
      <c r="D210" s="42" t="str">
        <f>IFERROR(VLOOKUP(D209,sections!$H$1:$K$12,2,FALSE),"")</f>
        <v/>
      </c>
      <c r="E210" s="33" t="str">
        <f>IFERROR(VLOOKUP(E209,sections!$H$1:$K$12,2,FALSE),"")</f>
        <v/>
      </c>
      <c r="F210" s="42" t="str">
        <f>IFERROR(VLOOKUP(F209,sections!$H$1:$K$12,2,FALSE),"")</f>
        <v/>
      </c>
      <c r="G210" s="43" t="str">
        <f>IFERROR(VLOOKUP(G209,sections!$H$1:$K$12,2,FALSE),"")</f>
        <v/>
      </c>
      <c r="H210" s="34">
        <f>IF(SUM(C210:G210)&gt;0,SUM(C210:G210)/0.8,0.1)</f>
        <v>0.1</v>
      </c>
    </row>
    <row r="211" spans="1:8" ht="12.75" customHeight="1" x14ac:dyDescent="0.4">
      <c r="C211" s="45" t="str">
        <f>IFERROR(VLOOKUP(C205,sections!$H$1:$K$12,4,FALSE),"")</f>
        <v/>
      </c>
      <c r="D211" s="39" t="str">
        <f>IFERROR(VLOOKUP(D203,sections!$H$1:$K$12,4,FALSE),"")</f>
        <v/>
      </c>
      <c r="E211" s="54" t="str">
        <f>IFERROR(VLOOKUP(E207,sections!$H$1:$K$12,4,FALSE),"")</f>
        <v/>
      </c>
      <c r="F211" s="38"/>
      <c r="G211" s="44" t="str">
        <f>IFERROR(VLOOKUP(G209,sections!$H$1:$K$12,4,FALSE),"")</f>
        <v/>
      </c>
      <c r="H211" s="40"/>
    </row>
    <row r="212" spans="1:8" ht="12.75" customHeight="1" x14ac:dyDescent="0.6">
      <c r="C212" s="42" t="str">
        <f>IFERROR(VLOOKUP(C211,sections!$H$1:$K$12,2,FALSE),"")</f>
        <v/>
      </c>
      <c r="D212" s="33" t="str">
        <f>IFERROR(VLOOKUP(D211,sections!$H$1:$K$12,2,FALSE),"")</f>
        <v/>
      </c>
      <c r="E212" s="53" t="str">
        <f>IFERROR(VLOOKUP(E211,sections!$H$1:$K$12,2,FALSE),"")</f>
        <v/>
      </c>
      <c r="F212" s="43" t="str">
        <f>IFERROR(VLOOKUP(F211,sections!$H$1:$K$12,2,FALSE),"")</f>
        <v/>
      </c>
      <c r="G212" s="43" t="str">
        <f>IFERROR(VLOOKUP(G211,sections!$H$1:$K$12,2,FALSE),"")</f>
        <v/>
      </c>
      <c r="H212" s="34">
        <f>IF(SUM(C212:G212)&gt;0,SUM(C212:G212)/0.8,0.1)</f>
        <v>0.1</v>
      </c>
    </row>
    <row r="213" spans="1:8" ht="12.75" customHeight="1" x14ac:dyDescent="0.4">
      <c r="C213" s="39" t="str">
        <f>IFERROR(VLOOKUP(C203,sections!$H$1:$K$12,4,FALSE),"")</f>
        <v/>
      </c>
      <c r="D213" s="45" t="str">
        <f>IFERROR(VLOOKUP(D209,sections!$H$1:$K$12,4,FALSE),"")</f>
        <v/>
      </c>
      <c r="E213" s="44" t="str">
        <f>IFERROR(VLOOKUP(E205,sections!$H$1:$K$12,4,FALSE),"")</f>
        <v/>
      </c>
      <c r="F213" s="44" t="str">
        <f>IFERROR(VLOOKUP(F211,sections!$H$1:$K$12,4,FALSE),"")</f>
        <v/>
      </c>
      <c r="G213" s="54" t="str">
        <f>IFERROR(VLOOKUP(G207,sections!$H$1:$K$12,4,FALSE),"")</f>
        <v/>
      </c>
      <c r="H213" s="40"/>
    </row>
    <row r="214" spans="1:8" ht="12.75" customHeight="1" x14ac:dyDescent="0.6">
      <c r="C214" s="33" t="str">
        <f>IFERROR(VLOOKUP(C213,sections!$H$1:$K$12,2,FALSE),"")</f>
        <v/>
      </c>
      <c r="D214" s="42" t="str">
        <f>IFERROR(VLOOKUP(D213,sections!$H$1:$K$12,2,FALSE),"")</f>
        <v/>
      </c>
      <c r="E214" s="43" t="str">
        <f>IFERROR(VLOOKUP(E213,sections!$H$1:$K$12,2,FALSE),"")</f>
        <v/>
      </c>
      <c r="F214" s="43" t="str">
        <f>IFERROR(VLOOKUP(F213,sections!$H$1:$K$12,2,FALSE),"")</f>
        <v/>
      </c>
      <c r="G214" s="53" t="str">
        <f>IFERROR(VLOOKUP(G213,sections!$H$1:$K$12,2,FALSE),"")</f>
        <v/>
      </c>
      <c r="H214" s="34">
        <f>IF(SUM(C214:G214)&gt;0,SUM(C214:G214)/0.8,0.1)</f>
        <v>0.1</v>
      </c>
    </row>
    <row r="215" spans="1:8" ht="12.75" customHeight="1" x14ac:dyDescent="0.35"/>
    <row r="216" spans="1:8" ht="12.75" customHeight="1" x14ac:dyDescent="0.35"/>
    <row r="217" spans="1:8" ht="12.75" customHeight="1" x14ac:dyDescent="0.7">
      <c r="A217" s="50" t="s">
        <v>257</v>
      </c>
      <c r="C217" s="46">
        <v>1</v>
      </c>
      <c r="D217" s="46">
        <v>2</v>
      </c>
      <c r="E217" s="46">
        <v>3</v>
      </c>
      <c r="F217" s="46">
        <v>4</v>
      </c>
      <c r="G217" s="46">
        <v>5</v>
      </c>
      <c r="H217" s="28" t="s">
        <v>240</v>
      </c>
    </row>
    <row r="218" spans="1:8" ht="12.75" customHeight="1" x14ac:dyDescent="0.4">
      <c r="C218" s="30"/>
      <c r="D218" s="30"/>
      <c r="E218" s="30"/>
      <c r="F218" s="30"/>
      <c r="G218" s="52"/>
      <c r="H218" s="31"/>
    </row>
    <row r="219" spans="1:8" ht="12.75" customHeight="1" x14ac:dyDescent="0.6">
      <c r="C219" s="33" t="str">
        <f>IFERROR(VLOOKUP(C218,sections!$H$1:$K$12,2,FALSE),"")</f>
        <v/>
      </c>
      <c r="D219" s="33" t="str">
        <f>IFERROR(VLOOKUP(D218,sections!$H$1:$K$12,2,FALSE),"")</f>
        <v/>
      </c>
      <c r="E219" s="33" t="str">
        <f>IFERROR(VLOOKUP(E218,sections!$H$1:$K$12,2,FALSE),"")</f>
        <v/>
      </c>
      <c r="F219" s="33" t="str">
        <f>IFERROR(VLOOKUP(F218,sections!$H$1:$K$12,2,FALSE),"")</f>
        <v/>
      </c>
      <c r="G219" s="53" t="str">
        <f>IFERROR(VLOOKUP(G218,sections!$H$1:$K$12,2,FALSE),"")</f>
        <v/>
      </c>
      <c r="H219" s="34">
        <f>IF(SUM(C219:G219)&gt;0,SUM(C219:G219)/0.8,0.1)</f>
        <v>0.1</v>
      </c>
    </row>
    <row r="220" spans="1:8" ht="12.75" customHeight="1" x14ac:dyDescent="0.4">
      <c r="C220" s="52"/>
      <c r="D220" s="52"/>
      <c r="E220" s="52"/>
      <c r="F220" s="52"/>
      <c r="G220" s="54" t="str">
        <f>IFERROR(VLOOKUP(G218,sections!$H$1:$K$12,4,FALSE),"")</f>
        <v/>
      </c>
      <c r="H220" s="40"/>
    </row>
    <row r="221" spans="1:8" ht="12.75" customHeight="1" x14ac:dyDescent="0.6">
      <c r="C221" s="53" t="str">
        <f>IFERROR(VLOOKUP(C220,sections!$H$1:$K$12,2,FALSE),"")</f>
        <v/>
      </c>
      <c r="D221" s="53" t="str">
        <f>IFERROR(VLOOKUP(D220,sections!$H$1:$K$12,2,FALSE),"")</f>
        <v/>
      </c>
      <c r="E221" s="53" t="str">
        <f>IFERROR(VLOOKUP(E220,sections!$H$1:$K$12,2,FALSE),"")</f>
        <v/>
      </c>
      <c r="F221" s="53" t="str">
        <f>IFERROR(VLOOKUP(F220,sections!$H$1:$K$12,2,FALSE),"")</f>
        <v/>
      </c>
      <c r="G221" s="53" t="str">
        <f>IFERROR(VLOOKUP(G220,sections!$H$1:$K$12,2,FALSE),"")</f>
        <v/>
      </c>
      <c r="H221" s="34">
        <v>-1</v>
      </c>
    </row>
    <row r="222" spans="1:8" ht="12.75" customHeight="1" x14ac:dyDescent="0.4">
      <c r="C222" s="38"/>
      <c r="D222" s="54" t="str">
        <f>IFERROR(VLOOKUP(D220,sections!$H$1:$K$12,4,FALSE),"")</f>
        <v/>
      </c>
      <c r="E222" s="37"/>
      <c r="F222" s="39" t="str">
        <f>IFERROR(VLOOKUP(F218,sections!$H$1:$K$12,4,FALSE),"")</f>
        <v/>
      </c>
      <c r="G222" s="37"/>
      <c r="H222" s="40"/>
    </row>
    <row r="223" spans="1:8" ht="12.75" customHeight="1" x14ac:dyDescent="0.6">
      <c r="C223" s="43" t="str">
        <f>IFERROR(VLOOKUP(C222,sections!$H$1:$K$12,2,FALSE),"")</f>
        <v/>
      </c>
      <c r="D223" s="53" t="str">
        <f>IFERROR(VLOOKUP(D222,sections!$H$1:$K$12,2,FALSE),"")</f>
        <v/>
      </c>
      <c r="E223" s="42" t="str">
        <f>IFERROR(VLOOKUP(E222,sections!$H$1:$K$12,2,FALSE),"")</f>
        <v/>
      </c>
      <c r="F223" s="33" t="str">
        <f>IFERROR(VLOOKUP(F222,sections!$H$1:$K$12,2,FALSE),"")</f>
        <v/>
      </c>
      <c r="G223" s="42" t="str">
        <f>IFERROR(VLOOKUP(G222,sections!$H$1:$K$12,2,FALSE),"")</f>
        <v/>
      </c>
      <c r="H223" s="34">
        <f>IF(SUM(C223:G223)&gt;0,SUM(C223:G223)/0.8,0.1)</f>
        <v>0.1</v>
      </c>
    </row>
    <row r="224" spans="1:8" ht="12.75" customHeight="1" x14ac:dyDescent="0.4">
      <c r="C224" s="44" t="str">
        <f>IFERROR(VLOOKUP(C222,sections!$H$1:$K$12,4,FALSE),"")</f>
        <v/>
      </c>
      <c r="D224" s="37"/>
      <c r="E224" s="39" t="str">
        <f>IFERROR(VLOOKUP(E218,sections!$H$1:$K$12,4,FALSE),"")</f>
        <v/>
      </c>
      <c r="F224" s="54" t="str">
        <f>IFERROR(VLOOKUP(F220,sections!$H$1:$K$12,4,FALSE),"")</f>
        <v/>
      </c>
      <c r="G224" s="38"/>
      <c r="H224" s="40"/>
    </row>
    <row r="225" spans="1:8" ht="12.75" customHeight="1" x14ac:dyDescent="0.6">
      <c r="C225" s="43" t="str">
        <f>IFERROR(VLOOKUP(C224,sections!$H$1:$K$12,2,FALSE),"")</f>
        <v/>
      </c>
      <c r="D225" s="42" t="str">
        <f>IFERROR(VLOOKUP(D224,sections!$H$1:$K$12,2,FALSE),"")</f>
        <v/>
      </c>
      <c r="E225" s="33" t="str">
        <f>IFERROR(VLOOKUP(E224,sections!$H$1:$K$12,2,FALSE),"")</f>
        <v/>
      </c>
      <c r="F225" s="53" t="str">
        <f>IFERROR(VLOOKUP(F224,sections!$H$1:$K$12,2,FALSE),"")</f>
        <v/>
      </c>
      <c r="G225" s="43" t="str">
        <f>IFERROR(VLOOKUP(G224,sections!$H$1:$K$12,2,FALSE),"")</f>
        <v/>
      </c>
      <c r="H225" s="34">
        <f>IF(SUM(C225:G225)&gt;0,SUM(C225:G225)/0.8,0.1)</f>
        <v>0.1</v>
      </c>
    </row>
    <row r="226" spans="1:8" ht="12.75" customHeight="1" x14ac:dyDescent="0.4">
      <c r="C226" s="54" t="str">
        <f>IFERROR(VLOOKUP(C220,sections!$H$1:$K$12,4,FALSE),"")</f>
        <v/>
      </c>
      <c r="D226" s="39" t="str">
        <f>IFERROR(VLOOKUP(D218,sections!$H$1:$K$12,4,FALSE),"")</f>
        <v/>
      </c>
      <c r="E226" s="45" t="str">
        <f>IFERROR(VLOOKUP(E222,sections!$H$1:$K$12,4,FALSE),"")</f>
        <v/>
      </c>
      <c r="F226" s="38"/>
      <c r="G226" s="44" t="str">
        <f>IFERROR(VLOOKUP(G224,sections!$H$1:$K$12,4,FALSE),"")</f>
        <v/>
      </c>
      <c r="H226" s="40"/>
    </row>
    <row r="227" spans="1:8" ht="12.75" customHeight="1" x14ac:dyDescent="0.6">
      <c r="C227" s="53" t="str">
        <f>IFERROR(VLOOKUP(C226,sections!$H$1:$K$12,2,FALSE),"")</f>
        <v/>
      </c>
      <c r="D227" s="33" t="str">
        <f>IFERROR(VLOOKUP(D226,sections!$H$1:$K$12,2,FALSE),"")</f>
        <v/>
      </c>
      <c r="E227" s="42" t="str">
        <f>IFERROR(VLOOKUP(E226,sections!$H$1:$K$12,2,FALSE),"")</f>
        <v/>
      </c>
      <c r="F227" s="43" t="str">
        <f>IFERROR(VLOOKUP(F226,sections!$H$1:$K$12,2,FALSE),"")</f>
        <v/>
      </c>
      <c r="G227" s="43" t="str">
        <f>IFERROR(VLOOKUP(G226,sections!$H$1:$K$12,2,FALSE),"")</f>
        <v/>
      </c>
      <c r="H227" s="34">
        <f>IF(SUM(C227:G227)&gt;0,SUM(C227:G227)/0.8,0.1)</f>
        <v>0.1</v>
      </c>
    </row>
    <row r="228" spans="1:8" ht="12.75" customHeight="1" x14ac:dyDescent="0.4">
      <c r="C228" s="39" t="str">
        <f>IFERROR(VLOOKUP(C218,sections!$H$1:$K$12,4,FALSE),"")</f>
        <v/>
      </c>
      <c r="D228" s="45" t="str">
        <f>IFERROR(VLOOKUP(D224,sections!$H$1:$K$12,4,FALSE),"")</f>
        <v/>
      </c>
      <c r="E228" s="54" t="str">
        <f>IFERROR(VLOOKUP(E220,sections!$H$1:$K$12,4,FALSE),"")</f>
        <v/>
      </c>
      <c r="F228" s="44" t="str">
        <f>IFERROR(VLOOKUP(F226,sections!$H$1:$K$12,4,FALSE),"")</f>
        <v/>
      </c>
      <c r="G228" s="45" t="str">
        <f>IFERROR(VLOOKUP(G222,sections!$H$1:$K$12,4,FALSE),"")</f>
        <v/>
      </c>
      <c r="H228" s="40"/>
    </row>
    <row r="229" spans="1:8" ht="12.75" customHeight="1" x14ac:dyDescent="0.6">
      <c r="C229" s="33" t="str">
        <f>IFERROR(VLOOKUP(C228,sections!$H$1:$K$12,2,FALSE),"")</f>
        <v/>
      </c>
      <c r="D229" s="42" t="str">
        <f>IFERROR(VLOOKUP(D228,sections!$H$1:$K$12,2,FALSE),"")</f>
        <v/>
      </c>
      <c r="E229" s="53" t="str">
        <f>IFERROR(VLOOKUP(E228,sections!$H$1:$K$12,2,FALSE),"")</f>
        <v/>
      </c>
      <c r="F229" s="43" t="str">
        <f>IFERROR(VLOOKUP(F228,sections!$H$1:$K$12,2,FALSE),"")</f>
        <v/>
      </c>
      <c r="G229" s="42" t="str">
        <f>IFERROR(VLOOKUP(G228,sections!$H$1:$K$12,2,FALSE),"")</f>
        <v/>
      </c>
      <c r="H229" s="34">
        <f>IF(SUM(C229:G229)&gt;0,SUM(C229:G229)/0.8,0.1)</f>
        <v>0.1</v>
      </c>
    </row>
    <row r="230" spans="1:8" ht="12.75" customHeight="1" x14ac:dyDescent="0.35"/>
    <row r="231" spans="1:8" ht="12.75" customHeight="1" x14ac:dyDescent="0.35"/>
    <row r="232" spans="1:8" ht="12.75" customHeight="1" x14ac:dyDescent="0.7">
      <c r="A232" s="50" t="s">
        <v>258</v>
      </c>
      <c r="C232" s="46">
        <v>1</v>
      </c>
      <c r="D232" s="46">
        <v>2</v>
      </c>
      <c r="E232" s="46">
        <v>3</v>
      </c>
      <c r="F232" s="46">
        <v>4</v>
      </c>
      <c r="G232" s="46">
        <v>5</v>
      </c>
      <c r="H232" s="28" t="s">
        <v>240</v>
      </c>
    </row>
    <row r="233" spans="1:8" ht="12.75" customHeight="1" x14ac:dyDescent="0.4">
      <c r="C233" s="52"/>
      <c r="D233" s="52"/>
      <c r="E233" s="52"/>
      <c r="F233" s="52"/>
      <c r="G233" s="52"/>
      <c r="H233" s="31"/>
    </row>
    <row r="234" spans="1:8" ht="12.75" customHeight="1" x14ac:dyDescent="0.6">
      <c r="C234" s="53" t="str">
        <f>IFERROR(VLOOKUP(C233,sections!$H$1:$K$12,2,FALSE),"")</f>
        <v/>
      </c>
      <c r="D234" s="53" t="str">
        <f>IFERROR(VLOOKUP(D233,sections!$H$1:$K$12,2,FALSE),"")</f>
        <v/>
      </c>
      <c r="E234" s="53" t="str">
        <f>IFERROR(VLOOKUP(E233,sections!$H$1:$K$12,2,FALSE),"")</f>
        <v/>
      </c>
      <c r="F234" s="53" t="str">
        <f>IFERROR(VLOOKUP(F233,sections!$H$1:$K$12,2,FALSE),"")</f>
        <v/>
      </c>
      <c r="G234" s="53" t="str">
        <f>IFERROR(VLOOKUP(G233,sections!$H$1:$K$12,2,FALSE),"")</f>
        <v/>
      </c>
      <c r="H234" s="34">
        <v>-1</v>
      </c>
    </row>
    <row r="235" spans="1:8" ht="12.75" customHeight="1" x14ac:dyDescent="0.4">
      <c r="C235" s="37"/>
      <c r="D235" s="38"/>
      <c r="E235" s="38"/>
      <c r="F235" s="37"/>
      <c r="G235" s="54" t="str">
        <f>IFERROR(VLOOKUP(G233,sections!$H$1:$K$12,4,FALSE),"")</f>
        <v/>
      </c>
      <c r="H235" s="40"/>
    </row>
    <row r="236" spans="1:8" ht="12.75" customHeight="1" x14ac:dyDescent="0.6">
      <c r="C236" s="42" t="str">
        <f>IFERROR(VLOOKUP(C235,sections!$H$1:$K$12,2,FALSE),"")</f>
        <v/>
      </c>
      <c r="D236" s="43" t="str">
        <f>IFERROR(VLOOKUP(D235,sections!$H$1:$K$12,2,FALSE),"")</f>
        <v/>
      </c>
      <c r="E236" s="43" t="str">
        <f>IFERROR(VLOOKUP(E235,sections!$H$1:$K$12,2,FALSE),"")</f>
        <v/>
      </c>
      <c r="F236" s="42" t="str">
        <f>IFERROR(VLOOKUP(F235,sections!$H$1:$K$12,2,FALSE),"")</f>
        <v/>
      </c>
      <c r="G236" s="53" t="str">
        <f>IFERROR(VLOOKUP(G235,sections!$H$1:$K$12,2,FALSE),"")</f>
        <v/>
      </c>
      <c r="H236" s="34">
        <f>IF(SUM(C236:G236)&gt;0,SUM(C236:G236)/0.8,0.1)</f>
        <v>0.1</v>
      </c>
    </row>
    <row r="237" spans="1:8" ht="12.75" customHeight="1" x14ac:dyDescent="0.4">
      <c r="C237" s="38"/>
      <c r="D237" s="44" t="str">
        <f>IFERROR(VLOOKUP(D235,sections!$H$1:$K$12,4,FALSE),"")</f>
        <v/>
      </c>
      <c r="E237" s="37"/>
      <c r="F237" s="54" t="str">
        <f>IFERROR(VLOOKUP(F233,sections!$H$1:$K$12,4,FALSE),"")</f>
        <v/>
      </c>
      <c r="G237" s="37"/>
      <c r="H237" s="40"/>
    </row>
    <row r="238" spans="1:8" ht="12.75" customHeight="1" x14ac:dyDescent="0.6">
      <c r="C238" s="43" t="str">
        <f>IFERROR(VLOOKUP(C237,sections!$H$1:$K$12,2,FALSE),"")</f>
        <v/>
      </c>
      <c r="D238" s="43" t="str">
        <f>IFERROR(VLOOKUP(D237,sections!$H$1:$K$12,2,FALSE),"")</f>
        <v/>
      </c>
      <c r="E238" s="42" t="str">
        <f>IFERROR(VLOOKUP(E237,sections!$H$1:$K$12,2,FALSE),"")</f>
        <v/>
      </c>
      <c r="F238" s="53" t="str">
        <f>IFERROR(VLOOKUP(F237,sections!$H$1:$K$12,2,FALSE),"")</f>
        <v/>
      </c>
      <c r="G238" s="42" t="str">
        <f>IFERROR(VLOOKUP(G237,sections!$H$1:$K$12,2,FALSE),"")</f>
        <v/>
      </c>
      <c r="H238" s="34">
        <f>IF(SUM(C238:G238)&gt;0,SUM(C238:G238)/0.8,0.1)</f>
        <v>0.1</v>
      </c>
    </row>
    <row r="239" spans="1:8" ht="12.75" customHeight="1" x14ac:dyDescent="0.4">
      <c r="C239" s="44" t="str">
        <f>IFERROR(VLOOKUP(C237,sections!$H$1:$K$12,4,FALSE),"")</f>
        <v/>
      </c>
      <c r="D239" s="37"/>
      <c r="E239" s="54" t="str">
        <f>IFERROR(VLOOKUP(E233,sections!$H$1:$K$12,4,FALSE),"")</f>
        <v/>
      </c>
      <c r="F239" s="45" t="str">
        <f>IFERROR(VLOOKUP(F235,sections!$H$1:$K$12,4,FALSE),"")</f>
        <v/>
      </c>
      <c r="G239" s="38"/>
      <c r="H239" s="40"/>
    </row>
    <row r="240" spans="1:8" ht="12.75" customHeight="1" x14ac:dyDescent="0.6">
      <c r="C240" s="43" t="str">
        <f>IFERROR(VLOOKUP(C239,sections!$H$1:$K$12,2,FALSE),"")</f>
        <v/>
      </c>
      <c r="D240" s="42" t="str">
        <f>IFERROR(VLOOKUP(D239,sections!$H$1:$K$12,2,FALSE),"")</f>
        <v/>
      </c>
      <c r="E240" s="53" t="str">
        <f>IFERROR(VLOOKUP(E239,sections!$H$1:$K$12,2,FALSE),"")</f>
        <v/>
      </c>
      <c r="F240" s="42" t="str">
        <f>IFERROR(VLOOKUP(F239,sections!$H$1:$K$12,2,FALSE),"")</f>
        <v/>
      </c>
      <c r="G240" s="43" t="str">
        <f>IFERROR(VLOOKUP(G239,sections!$H$1:$K$12,2,FALSE),"")</f>
        <v/>
      </c>
      <c r="H240" s="34">
        <f>IF(SUM(C240:G240)&gt;0,SUM(C240:G240)/0.8,0.1)</f>
        <v>0.1</v>
      </c>
    </row>
    <row r="241" spans="3:8" ht="12.75" customHeight="1" x14ac:dyDescent="0.4">
      <c r="C241" s="45" t="str">
        <f>IFERROR(VLOOKUP(C235,sections!$H$1:$K$12,4,FALSE),"")</f>
        <v/>
      </c>
      <c r="D241" s="54" t="str">
        <f>IFERROR(VLOOKUP(D233,sections!$H$1:$K$12,4,FALSE),"")</f>
        <v/>
      </c>
      <c r="E241" s="45" t="str">
        <f>IFERROR(VLOOKUP(E237,sections!$H$1:$K$12,4,FALSE),"")</f>
        <v/>
      </c>
      <c r="F241" s="38"/>
      <c r="G241" s="44" t="str">
        <f>IFERROR(VLOOKUP(G239,sections!$H$1:$K$12,4,FALSE),"")</f>
        <v/>
      </c>
      <c r="H241" s="40"/>
    </row>
    <row r="242" spans="3:8" ht="12.75" customHeight="1" x14ac:dyDescent="0.6">
      <c r="C242" s="42" t="str">
        <f>IFERROR(VLOOKUP(C241,sections!$H$1:$K$12,2,FALSE),"")</f>
        <v/>
      </c>
      <c r="D242" s="53" t="str">
        <f>IFERROR(VLOOKUP(D241,sections!$H$1:$K$12,2,FALSE),"")</f>
        <v/>
      </c>
      <c r="E242" s="42" t="str">
        <f>IFERROR(VLOOKUP(E241,sections!$H$1:$K$12,2,FALSE),"")</f>
        <v/>
      </c>
      <c r="F242" s="43" t="str">
        <f>IFERROR(VLOOKUP(F241,sections!$H$1:$K$12,2,FALSE),"")</f>
        <v/>
      </c>
      <c r="G242" s="43" t="str">
        <f>IFERROR(VLOOKUP(G241,sections!$H$1:$K$12,2,FALSE),"")</f>
        <v/>
      </c>
      <c r="H242" s="34">
        <f>IF(SUM(C242:G242)&gt;0,SUM(C242:G242)/0.8,0.1)</f>
        <v>0.1</v>
      </c>
    </row>
    <row r="243" spans="3:8" ht="12.75" customHeight="1" x14ac:dyDescent="0.4">
      <c r="C243" s="54" t="str">
        <f>IFERROR(VLOOKUP(C233,sections!$H$1:$K$12,4,FALSE),"")</f>
        <v/>
      </c>
      <c r="D243" s="45" t="str">
        <f>IFERROR(VLOOKUP(D239,sections!$H$1:$K$12,4,FALSE),"")</f>
        <v/>
      </c>
      <c r="E243" s="44" t="str">
        <f>IFERROR(VLOOKUP(E235,sections!$H$1:$K$12,4,FALSE),"")</f>
        <v/>
      </c>
      <c r="F243" s="44" t="str">
        <f>IFERROR(VLOOKUP(F241,sections!$H$1:$K$12,4,FALSE),"")</f>
        <v/>
      </c>
      <c r="G243" s="45" t="str">
        <f>IFERROR(VLOOKUP(G237,sections!$H$1:$K$12,4,FALSE),"")</f>
        <v/>
      </c>
      <c r="H243" s="40"/>
    </row>
    <row r="244" spans="3:8" ht="12.75" customHeight="1" x14ac:dyDescent="0.6">
      <c r="C244" s="53" t="str">
        <f>IFERROR(VLOOKUP(C243,sections!$H$1:$K$12,2,FALSE),"")</f>
        <v/>
      </c>
      <c r="D244" s="42" t="str">
        <f>IFERROR(VLOOKUP(D243,sections!$H$1:$K$12,2,FALSE),"")</f>
        <v/>
      </c>
      <c r="E244" s="43" t="str">
        <f>IFERROR(VLOOKUP(E243,sections!$H$1:$K$12,2,FALSE),"")</f>
        <v/>
      </c>
      <c r="F244" s="43" t="str">
        <f>IFERROR(VLOOKUP(F243,sections!$H$1:$K$12,2,FALSE),"")</f>
        <v/>
      </c>
      <c r="G244" s="42" t="str">
        <f>IFERROR(VLOOKUP(G243,sections!$H$1:$K$12,2,FALSE),"")</f>
        <v/>
      </c>
      <c r="H244" s="34">
        <f>IF(SUM(C244:G244)&gt;0,SUM(C244:G244)/0.8,0.1)</f>
        <v>0.1</v>
      </c>
    </row>
    <row r="245" spans="3:8" ht="12.75" customHeight="1" x14ac:dyDescent="0.35"/>
    <row r="246" spans="3:8" ht="12.75" customHeight="1" x14ac:dyDescent="0.35"/>
    <row r="247" spans="3:8" ht="12.75" customHeight="1" x14ac:dyDescent="0.35"/>
    <row r="248" spans="3:8" ht="12.75" customHeight="1" x14ac:dyDescent="0.35"/>
    <row r="249" spans="3:8" ht="12.75" customHeight="1" x14ac:dyDescent="0.35"/>
    <row r="250" spans="3:8" ht="12.75" customHeight="1" x14ac:dyDescent="0.35"/>
    <row r="251" spans="3:8" ht="12.75" customHeight="1" x14ac:dyDescent="0.35"/>
    <row r="252" spans="3:8" ht="12.75" customHeight="1" x14ac:dyDescent="0.35"/>
    <row r="253" spans="3:8" ht="12.75" customHeight="1" x14ac:dyDescent="0.35"/>
    <row r="254" spans="3:8" ht="12.75" customHeight="1" x14ac:dyDescent="0.35"/>
    <row r="255" spans="3:8" ht="12.75" customHeight="1" x14ac:dyDescent="0.35"/>
    <row r="256" spans="3:8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133">
    <mergeCell ref="A152:A153"/>
    <mergeCell ref="B152:B153"/>
    <mergeCell ref="A161:B169"/>
    <mergeCell ref="A142:A143"/>
    <mergeCell ref="A144:A145"/>
    <mergeCell ref="A146:A147"/>
    <mergeCell ref="A148:A149"/>
    <mergeCell ref="B148:B149"/>
    <mergeCell ref="A150:A151"/>
    <mergeCell ref="B150:B151"/>
    <mergeCell ref="A120:A121"/>
    <mergeCell ref="A122:A123"/>
    <mergeCell ref="A124:A125"/>
    <mergeCell ref="A128:A129"/>
    <mergeCell ref="A130:A131"/>
    <mergeCell ref="A132:A133"/>
    <mergeCell ref="A134:A135"/>
    <mergeCell ref="A136:A137"/>
    <mergeCell ref="A138:A139"/>
    <mergeCell ref="A100:A101"/>
    <mergeCell ref="A102:A103"/>
    <mergeCell ref="A104:A105"/>
    <mergeCell ref="A106:A107"/>
    <mergeCell ref="A108:A109"/>
    <mergeCell ref="A110:A111"/>
    <mergeCell ref="A114:A115"/>
    <mergeCell ref="A116:A117"/>
    <mergeCell ref="A118:A119"/>
    <mergeCell ref="B80:B81"/>
    <mergeCell ref="B82:B83"/>
    <mergeCell ref="B86:B87"/>
    <mergeCell ref="B88:B89"/>
    <mergeCell ref="B90:B91"/>
    <mergeCell ref="B92:B93"/>
    <mergeCell ref="A92:A93"/>
    <mergeCell ref="A94:A95"/>
    <mergeCell ref="A96:A97"/>
    <mergeCell ref="B122:B123"/>
    <mergeCell ref="B124:B125"/>
    <mergeCell ref="B144:B145"/>
    <mergeCell ref="B146:B147"/>
    <mergeCell ref="B128:B129"/>
    <mergeCell ref="B130:B131"/>
    <mergeCell ref="B132:B133"/>
    <mergeCell ref="B134:B135"/>
    <mergeCell ref="B136:B137"/>
    <mergeCell ref="B138:B139"/>
    <mergeCell ref="B142:B143"/>
    <mergeCell ref="B102:B103"/>
    <mergeCell ref="B104:B105"/>
    <mergeCell ref="B106:B107"/>
    <mergeCell ref="B108:B109"/>
    <mergeCell ref="B110:B111"/>
    <mergeCell ref="B114:B115"/>
    <mergeCell ref="B116:B117"/>
    <mergeCell ref="B118:B119"/>
    <mergeCell ref="B120:B121"/>
    <mergeCell ref="A60:A61"/>
    <mergeCell ref="A62:A63"/>
    <mergeCell ref="A64:A65"/>
    <mergeCell ref="B64:B65"/>
    <mergeCell ref="A66:A67"/>
    <mergeCell ref="B66:B67"/>
    <mergeCell ref="B94:B95"/>
    <mergeCell ref="B96:B97"/>
    <mergeCell ref="B100:B101"/>
    <mergeCell ref="A68:A69"/>
    <mergeCell ref="B68:B69"/>
    <mergeCell ref="A72:A73"/>
    <mergeCell ref="B72:B73"/>
    <mergeCell ref="A74:A75"/>
    <mergeCell ref="B74:B75"/>
    <mergeCell ref="B76:B77"/>
    <mergeCell ref="A76:A77"/>
    <mergeCell ref="A78:A79"/>
    <mergeCell ref="A80:A81"/>
    <mergeCell ref="A82:A83"/>
    <mergeCell ref="A86:A87"/>
    <mergeCell ref="A88:A89"/>
    <mergeCell ref="A90:A91"/>
    <mergeCell ref="B78:B79"/>
    <mergeCell ref="B40:B41"/>
    <mergeCell ref="A40:A41"/>
    <mergeCell ref="A44:A45"/>
    <mergeCell ref="A46:A47"/>
    <mergeCell ref="A48:A49"/>
    <mergeCell ref="A50:A51"/>
    <mergeCell ref="A52:A53"/>
    <mergeCell ref="A54:A55"/>
    <mergeCell ref="A58:A59"/>
    <mergeCell ref="B24:B25"/>
    <mergeCell ref="A24:A25"/>
    <mergeCell ref="A26:A27"/>
    <mergeCell ref="A30:A31"/>
    <mergeCell ref="A32:A33"/>
    <mergeCell ref="A34:A35"/>
    <mergeCell ref="A36:A37"/>
    <mergeCell ref="A38:A39"/>
    <mergeCell ref="B26:B27"/>
    <mergeCell ref="B30:B31"/>
    <mergeCell ref="B32:B33"/>
    <mergeCell ref="B34:B35"/>
    <mergeCell ref="B36:B37"/>
    <mergeCell ref="B38:B39"/>
    <mergeCell ref="A12:A13"/>
    <mergeCell ref="A16:A17"/>
    <mergeCell ref="A18:A19"/>
    <mergeCell ref="A20:A21"/>
    <mergeCell ref="A22:A23"/>
    <mergeCell ref="B10:B11"/>
    <mergeCell ref="B12:B13"/>
    <mergeCell ref="B16:B17"/>
    <mergeCell ref="B18:B19"/>
    <mergeCell ref="B20:B21"/>
    <mergeCell ref="B22:B23"/>
    <mergeCell ref="A2:A3"/>
    <mergeCell ref="B2:B3"/>
    <mergeCell ref="A4:A5"/>
    <mergeCell ref="B4:B5"/>
    <mergeCell ref="A6:A7"/>
    <mergeCell ref="B6:B7"/>
    <mergeCell ref="B8:B9"/>
    <mergeCell ref="A8:A9"/>
    <mergeCell ref="A10:A11"/>
    <mergeCell ref="B60:B61"/>
    <mergeCell ref="B62:B63"/>
    <mergeCell ref="B44:B45"/>
    <mergeCell ref="B46:B47"/>
    <mergeCell ref="B48:B49"/>
    <mergeCell ref="B50:B51"/>
    <mergeCell ref="B52:B53"/>
    <mergeCell ref="B54:B55"/>
    <mergeCell ref="B58:B59"/>
  </mergeCells>
  <conditionalFormatting sqref="H1:H1000">
    <cfRule type="cellIs" dxfId="1" priority="1" operator="between">
      <formula>-1</formula>
      <formula>0.1</formula>
    </cfRule>
  </conditionalFormatting>
  <conditionalFormatting sqref="I1">
    <cfRule type="cellIs" dxfId="0" priority="2" operator="equal">
      <formula>0</formula>
    </cfRule>
  </conditionalFormatting>
  <pageMargins left="0.23622047244094491" right="0.23622047244094491" top="0.74803149606299213" bottom="0.74803149606299213" header="0" footer="0"/>
  <pageSetup paperSize="9" orientation="portrait"/>
  <rowBreaks count="3" manualBreakCount="3">
    <brk id="84" man="1"/>
    <brk id="42" man="1"/>
    <brk id="126" man="1"/>
  </row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00"/>
  <sheetViews>
    <sheetView showGridLines="0" workbookViewId="0"/>
  </sheetViews>
  <sheetFormatPr defaultColWidth="12.59765625" defaultRowHeight="15" customHeight="1" x14ac:dyDescent="0.35"/>
  <cols>
    <col min="1" max="1" width="3.3984375" customWidth="1"/>
    <col min="2" max="2" width="30.3984375" customWidth="1"/>
    <col min="3" max="3" width="7.46484375" customWidth="1"/>
    <col min="4" max="6" width="8.59765625" customWidth="1"/>
    <col min="7" max="7" width="26.1328125" customWidth="1"/>
    <col min="8" max="26" width="8.59765625" customWidth="1"/>
  </cols>
  <sheetData>
    <row r="1" spans="1:13" ht="12.75" customHeight="1" x14ac:dyDescent="0.35">
      <c r="A1" s="6">
        <v>1</v>
      </c>
      <c r="B1" s="7" t="str">
        <f>VLOOKUP(A1,sections!F$19:G$84,2,FALSE)</f>
        <v>WKE Brent Wells &amp; Craig Steinmetz</v>
      </c>
      <c r="C1" s="7" t="s">
        <v>23</v>
      </c>
      <c r="D1" s="36">
        <f>VLOOKUP(B1,'section play'!$M$3:$N$154,2,FALSE)</f>
        <v>140.44</v>
      </c>
      <c r="E1" s="36">
        <f t="shared" ref="E1:E66" si="0">IFERROR((D1)-(A1*0.0001),"")</f>
        <v>140.43989999999999</v>
      </c>
      <c r="F1" s="13">
        <f t="shared" ref="F1:F66" si="1">RANK(E1,E$1:E$77,0)</f>
        <v>1</v>
      </c>
      <c r="G1" s="36" t="str">
        <f t="shared" ref="G1:G77" si="2">B1</f>
        <v>WKE Brent Wells &amp; Craig Steinmetz</v>
      </c>
      <c r="H1" s="13">
        <f t="shared" ref="H1:H77" si="3">F1</f>
        <v>1</v>
      </c>
      <c r="I1" s="160" t="s">
        <v>259</v>
      </c>
      <c r="J1" s="145"/>
      <c r="K1" s="145"/>
      <c r="L1" s="145"/>
      <c r="M1" s="146"/>
    </row>
    <row r="2" spans="1:13" ht="12.75" customHeight="1" x14ac:dyDescent="0.35">
      <c r="A2" s="6">
        <v>5</v>
      </c>
      <c r="B2" s="7" t="str">
        <f>VLOOKUP(A2,sections!F$19:G$84,2,FALSE)</f>
        <v>RIC Rihari King &amp; Aven Placid</v>
      </c>
      <c r="C2" s="7" t="s">
        <v>31</v>
      </c>
      <c r="D2" s="36">
        <f>VLOOKUP(B2,'section play'!$M$3:$N$154,2,FALSE)</f>
        <v>140.44</v>
      </c>
      <c r="E2" s="36">
        <f t="shared" si="0"/>
        <v>140.43950000000001</v>
      </c>
      <c r="F2" s="13">
        <f t="shared" si="1"/>
        <v>2</v>
      </c>
      <c r="G2" s="36" t="str">
        <f t="shared" si="2"/>
        <v>RIC Rihari King &amp; Aven Placid</v>
      </c>
      <c r="H2" s="13">
        <f t="shared" si="3"/>
        <v>2</v>
      </c>
      <c r="I2" s="147"/>
      <c r="J2" s="148"/>
      <c r="K2" s="148"/>
      <c r="L2" s="148"/>
      <c r="M2" s="149"/>
    </row>
    <row r="3" spans="1:13" ht="12.75" customHeight="1" x14ac:dyDescent="0.35">
      <c r="A3" s="6">
        <v>2</v>
      </c>
      <c r="B3" s="7" t="str">
        <f>VLOOKUP(A3,sections!F$19:G$84,2,FALSE)</f>
        <v>WKE Brad Campbell &amp; Wayne Tibbits</v>
      </c>
      <c r="C3" s="7" t="s">
        <v>25</v>
      </c>
      <c r="D3" s="36">
        <f>VLOOKUP(B3,'section play'!$M$3:$N$154,2,FALSE)</f>
        <v>140.32999999999998</v>
      </c>
      <c r="E3" s="36">
        <f t="shared" si="0"/>
        <v>140.32979999999998</v>
      </c>
      <c r="F3" s="13">
        <f t="shared" si="1"/>
        <v>3</v>
      </c>
      <c r="G3" s="36" t="str">
        <f t="shared" si="2"/>
        <v>WKE Brad Campbell &amp; Wayne Tibbits</v>
      </c>
      <c r="H3" s="13">
        <f t="shared" si="3"/>
        <v>3</v>
      </c>
      <c r="I3" s="147"/>
      <c r="J3" s="148"/>
      <c r="K3" s="148"/>
      <c r="L3" s="148"/>
      <c r="M3" s="149"/>
    </row>
    <row r="4" spans="1:13" ht="12.75" customHeight="1" x14ac:dyDescent="0.35">
      <c r="A4" s="6">
        <v>37</v>
      </c>
      <c r="B4" s="7" t="str">
        <f>VLOOKUP(A4,sections!F$19:G$84,2,FALSE)</f>
        <v>MNU Vince Tate &amp; Sani Roberts</v>
      </c>
      <c r="C4" s="7" t="s">
        <v>100</v>
      </c>
      <c r="D4" s="36">
        <f>VLOOKUP(B4,'section play'!$M$3:$N$154,2,FALSE)</f>
        <v>140.32999999999998</v>
      </c>
      <c r="E4" s="36">
        <f t="shared" si="0"/>
        <v>140.32629999999997</v>
      </c>
      <c r="F4" s="13">
        <f t="shared" si="1"/>
        <v>4</v>
      </c>
      <c r="G4" s="36" t="str">
        <f t="shared" si="2"/>
        <v>MNU Vince Tate &amp; Sani Roberts</v>
      </c>
      <c r="H4" s="13">
        <f t="shared" si="3"/>
        <v>4</v>
      </c>
      <c r="I4" s="147"/>
      <c r="J4" s="148"/>
      <c r="K4" s="148"/>
      <c r="L4" s="148"/>
      <c r="M4" s="149"/>
    </row>
    <row r="5" spans="1:13" ht="12.75" customHeight="1" x14ac:dyDescent="0.35">
      <c r="A5" s="6">
        <v>33</v>
      </c>
      <c r="B5" s="7" t="str">
        <f>VLOOKUP(A5,sections!F$19:G$84,2,FALSE)</f>
        <v>NPL Kelvin Dunlop &amp; Patrick Duffy</v>
      </c>
      <c r="C5" s="7" t="s">
        <v>92</v>
      </c>
      <c r="D5" s="36">
        <f>VLOOKUP(B5,'section play'!$M$3:$N$154,2,FALSE)</f>
        <v>140.23000000000002</v>
      </c>
      <c r="E5" s="36">
        <f t="shared" si="0"/>
        <v>140.22670000000002</v>
      </c>
      <c r="F5" s="13">
        <f t="shared" si="1"/>
        <v>5</v>
      </c>
      <c r="G5" s="36" t="str">
        <f t="shared" si="2"/>
        <v>NPL Kelvin Dunlop &amp; Patrick Duffy</v>
      </c>
      <c r="H5" s="13">
        <f t="shared" si="3"/>
        <v>5</v>
      </c>
      <c r="I5" s="147"/>
      <c r="J5" s="148"/>
      <c r="K5" s="148"/>
      <c r="L5" s="148"/>
      <c r="M5" s="149"/>
    </row>
    <row r="6" spans="1:13" ht="12.75" customHeight="1" x14ac:dyDescent="0.35">
      <c r="A6" s="6">
        <v>25</v>
      </c>
      <c r="B6" s="7" t="str">
        <f>VLOOKUP(A6,sections!F$19:G$84,2,FALSE)</f>
        <v>HEN Malcolm Hussey &amp; Eloni Rateri</v>
      </c>
      <c r="C6" s="7" t="s">
        <v>76</v>
      </c>
      <c r="D6" s="36">
        <f>VLOOKUP(B6,'section play'!$M$3:$N$154,2,FALSE)</f>
        <v>140.12</v>
      </c>
      <c r="E6" s="36">
        <f t="shared" si="0"/>
        <v>140.11750000000001</v>
      </c>
      <c r="F6" s="13">
        <f t="shared" si="1"/>
        <v>6</v>
      </c>
      <c r="G6" s="36" t="str">
        <f t="shared" si="2"/>
        <v>HEN Malcolm Hussey &amp; Eloni Rateri</v>
      </c>
      <c r="H6" s="13">
        <f t="shared" si="3"/>
        <v>6</v>
      </c>
      <c r="I6" s="147"/>
      <c r="J6" s="148"/>
      <c r="K6" s="148"/>
      <c r="L6" s="148"/>
      <c r="M6" s="149"/>
    </row>
    <row r="7" spans="1:13" ht="12.75" customHeight="1" x14ac:dyDescent="0.35">
      <c r="A7" s="6">
        <v>16</v>
      </c>
      <c r="B7" s="7" t="str">
        <f>VLOOKUP(A7,sections!F$19:G$84,2,FALSE)</f>
        <v>MNU Rod Buck &amp; Phil Evans</v>
      </c>
      <c r="C7" s="7" t="s">
        <v>57</v>
      </c>
      <c r="D7" s="36">
        <f>VLOOKUP(B7,'section play'!$M$3:$N$154,2,FALSE)</f>
        <v>139.91</v>
      </c>
      <c r="E7" s="36">
        <f t="shared" si="0"/>
        <v>139.9084</v>
      </c>
      <c r="F7" s="13">
        <f t="shared" si="1"/>
        <v>7</v>
      </c>
      <c r="G7" s="36" t="str">
        <f t="shared" si="2"/>
        <v>MNU Rod Buck &amp; Phil Evans</v>
      </c>
      <c r="H7" s="13">
        <f t="shared" si="3"/>
        <v>7</v>
      </c>
      <c r="I7" s="150"/>
      <c r="J7" s="151"/>
      <c r="K7" s="151"/>
      <c r="L7" s="151"/>
      <c r="M7" s="152"/>
    </row>
    <row r="8" spans="1:13" ht="12.75" customHeight="1" x14ac:dyDescent="0.35">
      <c r="A8" s="6">
        <v>19</v>
      </c>
      <c r="B8" s="7" t="str">
        <f>VLOOKUP(A8,sections!F$19:G$84,2,FALSE)</f>
        <v>BAYS Neil Bowman &amp; Jonathan Parker</v>
      </c>
      <c r="C8" s="7" t="s">
        <v>63</v>
      </c>
      <c r="D8" s="36">
        <f>VLOOKUP(B8,'section play'!$M$3:$N$154,2,FALSE)</f>
        <v>139.9</v>
      </c>
      <c r="E8" s="36">
        <f t="shared" si="0"/>
        <v>139.8981</v>
      </c>
      <c r="F8" s="13">
        <f t="shared" si="1"/>
        <v>8</v>
      </c>
      <c r="G8" s="36" t="str">
        <f t="shared" si="2"/>
        <v>BAYS Neil Bowman &amp; Jonathan Parker</v>
      </c>
      <c r="H8" s="13">
        <f t="shared" si="3"/>
        <v>8</v>
      </c>
      <c r="I8" s="55"/>
      <c r="J8" s="55"/>
    </row>
    <row r="9" spans="1:13" ht="12.75" customHeight="1" x14ac:dyDescent="0.35">
      <c r="A9" s="6">
        <v>17</v>
      </c>
      <c r="B9" s="7" t="str">
        <f>VLOOKUP(A9,sections!F$19:G$84,2,FALSE)</f>
        <v>GERSA Aaron Williams &amp; Bob Semple</v>
      </c>
      <c r="C9" s="7" t="s">
        <v>59</v>
      </c>
      <c r="D9" s="36">
        <f>VLOOKUP(B9,'section play'!$M$3:$N$154,2,FALSE)</f>
        <v>134.42000000000002</v>
      </c>
      <c r="E9" s="36">
        <f t="shared" si="0"/>
        <v>134.41830000000002</v>
      </c>
      <c r="F9" s="13">
        <f t="shared" si="1"/>
        <v>9</v>
      </c>
      <c r="G9" s="36" t="str">
        <f t="shared" si="2"/>
        <v>GERSA Aaron Williams &amp; Bob Semple</v>
      </c>
      <c r="H9" s="13">
        <f t="shared" si="3"/>
        <v>9</v>
      </c>
      <c r="I9" s="55"/>
      <c r="J9" s="55"/>
    </row>
    <row r="10" spans="1:13" ht="12.75" customHeight="1" x14ac:dyDescent="0.35">
      <c r="A10" s="6">
        <v>14</v>
      </c>
      <c r="B10" s="7" t="str">
        <f>VLOOKUP(A10,sections!F$19:G$84,2,FALSE)</f>
        <v>PAT Steve Brown &amp; Daz McKay</v>
      </c>
      <c r="C10" s="7" t="s">
        <v>51</v>
      </c>
      <c r="D10" s="36">
        <f>VLOOKUP(B10,'section play'!$M$3:$N$154,2,FALSE)</f>
        <v>134.31</v>
      </c>
      <c r="E10" s="36">
        <f t="shared" si="0"/>
        <v>134.30860000000001</v>
      </c>
      <c r="F10" s="13">
        <f t="shared" si="1"/>
        <v>10</v>
      </c>
      <c r="G10" s="36" t="str">
        <f t="shared" si="2"/>
        <v>PAT Steve Brown &amp; Daz McKay</v>
      </c>
      <c r="H10" s="13">
        <f t="shared" si="3"/>
        <v>10</v>
      </c>
      <c r="I10" s="55"/>
      <c r="J10" s="55"/>
    </row>
    <row r="11" spans="1:13" ht="12.75" customHeight="1" x14ac:dyDescent="0.35">
      <c r="A11" s="6">
        <v>10</v>
      </c>
      <c r="B11" s="7" t="str">
        <f>VLOOKUP(A11,sections!F$19:G$84,2,FALSE)</f>
        <v>SWW Ray Sutherland &amp; Jack Lemon</v>
      </c>
      <c r="C11" s="7" t="s">
        <v>43</v>
      </c>
      <c r="D11" s="36">
        <f>VLOOKUP(B11,'section play'!$M$3:$N$154,2,FALSE)</f>
        <v>132.88749999999999</v>
      </c>
      <c r="E11" s="36">
        <f t="shared" si="0"/>
        <v>132.88649999999998</v>
      </c>
      <c r="F11" s="13">
        <f t="shared" si="1"/>
        <v>11</v>
      </c>
      <c r="G11" s="36" t="str">
        <f t="shared" si="2"/>
        <v>SWW Ray Sutherland &amp; Jack Lemon</v>
      </c>
      <c r="H11" s="13">
        <f t="shared" si="3"/>
        <v>11</v>
      </c>
      <c r="I11" s="55"/>
      <c r="J11" s="55"/>
    </row>
    <row r="12" spans="1:13" ht="12.75" customHeight="1" x14ac:dyDescent="0.35">
      <c r="A12" s="6">
        <v>11</v>
      </c>
      <c r="B12" s="7" t="str">
        <f>VLOOKUP(A12,sections!F$19:G$84,2,FALSE)</f>
        <v>WCC Mik Karam &amp; Justin McCarthy</v>
      </c>
      <c r="C12" s="7" t="s">
        <v>45</v>
      </c>
      <c r="D12" s="36">
        <f>VLOOKUP(B12,'section play'!$M$3:$N$154,2,FALSE)</f>
        <v>92.210000000000008</v>
      </c>
      <c r="E12" s="36">
        <f t="shared" si="0"/>
        <v>92.208900000000014</v>
      </c>
      <c r="F12" s="13">
        <f t="shared" si="1"/>
        <v>12</v>
      </c>
      <c r="G12" s="36" t="str">
        <f t="shared" si="2"/>
        <v>WCC Mik Karam &amp; Justin McCarthy</v>
      </c>
      <c r="H12" s="13">
        <f t="shared" si="3"/>
        <v>12</v>
      </c>
      <c r="I12" s="55"/>
      <c r="J12" s="55"/>
    </row>
    <row r="13" spans="1:13" ht="12.75" customHeight="1" x14ac:dyDescent="0.35">
      <c r="A13" s="6">
        <v>23</v>
      </c>
      <c r="B13" s="7" t="str">
        <f>VLOOKUP(A13,sections!F$19:G$84,2,FALSE)</f>
        <v>HOW Terry Andrews &amp; Ian Rowlay</v>
      </c>
      <c r="C13" s="7" t="s">
        <v>71</v>
      </c>
      <c r="D13" s="36">
        <f>VLOOKUP(B13,'section play'!$M$3:$N$154,2,FALSE)</f>
        <v>91.23</v>
      </c>
      <c r="E13" s="36">
        <f t="shared" si="0"/>
        <v>91.227699999999999</v>
      </c>
      <c r="F13" s="13">
        <f t="shared" si="1"/>
        <v>13</v>
      </c>
      <c r="G13" s="36" t="str">
        <f t="shared" si="2"/>
        <v>HOW Terry Andrews &amp; Ian Rowlay</v>
      </c>
      <c r="H13" s="13">
        <f t="shared" si="3"/>
        <v>13</v>
      </c>
    </row>
    <row r="14" spans="1:13" ht="12.75" customHeight="1" x14ac:dyDescent="0.35">
      <c r="A14" s="6">
        <v>4</v>
      </c>
      <c r="B14" s="7" t="str">
        <f>VLOOKUP(A14,sections!F$19:G$84,2,FALSE)</f>
        <v>TGA Mike Ryan &amp; John McGrath</v>
      </c>
      <c r="C14" s="7" t="s">
        <v>29</v>
      </c>
      <c r="D14" s="36">
        <f>VLOOKUP(B14,'section play'!$M$3:$N$154,2,FALSE)</f>
        <v>91.13</v>
      </c>
      <c r="E14" s="36">
        <f t="shared" si="0"/>
        <v>91.129599999999996</v>
      </c>
      <c r="F14" s="13">
        <f t="shared" si="1"/>
        <v>14</v>
      </c>
      <c r="G14" s="36" t="str">
        <f t="shared" si="2"/>
        <v>TGA Mike Ryan &amp; John McGrath</v>
      </c>
      <c r="H14" s="13">
        <f t="shared" si="3"/>
        <v>14</v>
      </c>
    </row>
    <row r="15" spans="1:13" ht="12.75" customHeight="1" x14ac:dyDescent="0.35">
      <c r="A15" s="6">
        <v>18</v>
      </c>
      <c r="B15" s="7" t="str">
        <f>VLOOKUP(A15,sections!F$19:G$84,2,FALSE)</f>
        <v>PAT Dean Brown &amp; Glen Robust</v>
      </c>
      <c r="C15" s="7" t="s">
        <v>61</v>
      </c>
      <c r="D15" s="36">
        <f>VLOOKUP(B15,'section play'!$M$3:$N$154,2,FALSE)</f>
        <v>91.13</v>
      </c>
      <c r="E15" s="36">
        <f t="shared" si="0"/>
        <v>91.128199999999993</v>
      </c>
      <c r="F15" s="13">
        <f t="shared" si="1"/>
        <v>15</v>
      </c>
      <c r="G15" s="36" t="str">
        <f t="shared" si="2"/>
        <v>PAT Dean Brown &amp; Glen Robust</v>
      </c>
      <c r="H15" s="13">
        <f t="shared" si="3"/>
        <v>15</v>
      </c>
    </row>
    <row r="16" spans="1:13" ht="12.75" customHeight="1" x14ac:dyDescent="0.35">
      <c r="A16" s="6">
        <v>6</v>
      </c>
      <c r="B16" s="7" t="str">
        <f>VLOOKUP(A16,sections!F$19:G$84,2,FALSE)</f>
        <v>PAT Charlie Schooner &amp; Jimmy Johns</v>
      </c>
      <c r="C16" s="7" t="s">
        <v>33</v>
      </c>
      <c r="D16" s="36">
        <f>VLOOKUP(B16,'section play'!$M$3:$N$154,2,FALSE)</f>
        <v>91.12</v>
      </c>
      <c r="E16" s="36">
        <f t="shared" si="0"/>
        <v>91.119399999999999</v>
      </c>
      <c r="F16" s="13">
        <f t="shared" si="1"/>
        <v>16</v>
      </c>
      <c r="G16" s="36" t="str">
        <f t="shared" si="2"/>
        <v>PAT Charlie Schooner &amp; Jimmy Johns</v>
      </c>
      <c r="H16" s="13">
        <f t="shared" si="3"/>
        <v>16</v>
      </c>
    </row>
    <row r="17" spans="1:8" ht="12.75" customHeight="1" x14ac:dyDescent="0.35">
      <c r="A17" s="6">
        <v>36</v>
      </c>
      <c r="B17" s="7" t="str">
        <f>VLOOKUP(A17,sections!F$19:G$84,2,FALSE)</f>
        <v>MNU Tai Te Kaute &amp; Paul Martin</v>
      </c>
      <c r="C17" s="7" t="s">
        <v>98</v>
      </c>
      <c r="D17" s="36">
        <f>VLOOKUP(B17,'section play'!$M$3:$N$154,2,FALSE)</f>
        <v>89.71</v>
      </c>
      <c r="E17" s="36">
        <f t="shared" si="0"/>
        <v>89.706399999999988</v>
      </c>
      <c r="F17" s="13">
        <f t="shared" si="1"/>
        <v>17</v>
      </c>
      <c r="G17" s="36" t="str">
        <f t="shared" si="2"/>
        <v>MNU Tai Te Kaute &amp; Paul Martin</v>
      </c>
      <c r="H17" s="13">
        <f t="shared" si="3"/>
        <v>17</v>
      </c>
    </row>
    <row r="18" spans="1:8" ht="12.75" customHeight="1" x14ac:dyDescent="0.35">
      <c r="A18" s="6">
        <v>13</v>
      </c>
      <c r="B18" s="7" t="str">
        <f>VLOOKUP(A18,sections!F$19:G$84,2,FALSE)</f>
        <v>CAM Tracee &amp; Lee Soti</v>
      </c>
      <c r="C18" s="7" t="s">
        <v>49</v>
      </c>
      <c r="D18" s="36">
        <f>VLOOKUP(B18,'section play'!$M$3:$N$154,2,FALSE)</f>
        <v>89.412499999999994</v>
      </c>
      <c r="E18" s="36">
        <f t="shared" si="0"/>
        <v>89.411199999999994</v>
      </c>
      <c r="F18" s="13">
        <f t="shared" si="1"/>
        <v>18</v>
      </c>
      <c r="G18" s="36" t="str">
        <f t="shared" si="2"/>
        <v>CAM Tracee &amp; Lee Soti</v>
      </c>
      <c r="H18" s="13">
        <f t="shared" si="3"/>
        <v>18</v>
      </c>
    </row>
    <row r="19" spans="1:8" ht="12.75" customHeight="1" x14ac:dyDescent="0.35">
      <c r="A19" s="6">
        <v>51</v>
      </c>
      <c r="B19" s="7" t="str">
        <f>VLOOKUP(A19,sections!F$19:G$84,2,FALSE)</f>
        <v>HEN Mark Cleeton &amp; Cliff Keach</v>
      </c>
      <c r="C19" s="7" t="s">
        <v>128</v>
      </c>
      <c r="D19" s="36">
        <f>VLOOKUP(B19,'section play'!$M$3:$N$154,2,FALSE)</f>
        <v>86.61</v>
      </c>
      <c r="E19" s="36">
        <f t="shared" si="0"/>
        <v>86.604900000000001</v>
      </c>
      <c r="F19" s="13">
        <f t="shared" si="1"/>
        <v>19</v>
      </c>
      <c r="G19" s="36" t="str">
        <f t="shared" si="2"/>
        <v>HEN Mark Cleeton &amp; Cliff Keach</v>
      </c>
      <c r="H19" s="13">
        <f t="shared" si="3"/>
        <v>19</v>
      </c>
    </row>
    <row r="20" spans="1:8" ht="12.75" customHeight="1" x14ac:dyDescent="0.35">
      <c r="A20" s="6">
        <v>31</v>
      </c>
      <c r="B20" s="7" t="str">
        <f>VLOOKUP(A20,sections!F$19:G$84,2,FALSE)</f>
        <v>OTA Anga Tangi &amp; Kingi Tumai</v>
      </c>
      <c r="C20" s="7" t="s">
        <v>88</v>
      </c>
      <c r="D20" s="36">
        <f>VLOOKUP(B20,'section play'!$M$3:$N$154,2,FALSE)</f>
        <v>85.64</v>
      </c>
      <c r="E20" s="36">
        <f t="shared" si="0"/>
        <v>85.636899999999997</v>
      </c>
      <c r="F20" s="13">
        <f t="shared" si="1"/>
        <v>20</v>
      </c>
      <c r="G20" s="36" t="str">
        <f t="shared" si="2"/>
        <v>OTA Anga Tangi &amp; Kingi Tumai</v>
      </c>
      <c r="H20" s="13">
        <f t="shared" si="3"/>
        <v>20</v>
      </c>
    </row>
    <row r="21" spans="1:8" ht="12.75" customHeight="1" x14ac:dyDescent="0.35">
      <c r="A21" s="6">
        <v>64</v>
      </c>
      <c r="B21" s="7" t="str">
        <f>VLOOKUP(A21,sections!F$19:G$84,2,FALSE)</f>
        <v>PAP Maru Aubrey &amp; Jimmy Hall</v>
      </c>
      <c r="C21" s="7" t="s">
        <v>154</v>
      </c>
      <c r="D21" s="36">
        <f>VLOOKUP(B21,'section play'!$M$3:$N$154,2,FALSE)</f>
        <v>85.43</v>
      </c>
      <c r="E21" s="36">
        <f t="shared" si="0"/>
        <v>85.423600000000008</v>
      </c>
      <c r="F21" s="13">
        <f t="shared" si="1"/>
        <v>21</v>
      </c>
      <c r="G21" s="36" t="str">
        <f t="shared" si="2"/>
        <v>PAP Maru Aubrey &amp; Jimmy Hall</v>
      </c>
      <c r="H21" s="13">
        <f t="shared" si="3"/>
        <v>21</v>
      </c>
    </row>
    <row r="22" spans="1:8" ht="12.75" customHeight="1" x14ac:dyDescent="0.35">
      <c r="A22" s="6">
        <v>8</v>
      </c>
      <c r="B22" s="7" t="str">
        <f>VLOOKUP(A22,sections!F$19:G$84,2,FALSE)</f>
        <v>GERSA Brett Beswick &amp; Gordon Gibson</v>
      </c>
      <c r="C22" s="7" t="s">
        <v>39</v>
      </c>
      <c r="D22" s="36">
        <f>VLOOKUP(B22,'section play'!$M$3:$N$154,2,FALSE)</f>
        <v>85.32</v>
      </c>
      <c r="E22" s="36">
        <f t="shared" si="0"/>
        <v>85.319199999999995</v>
      </c>
      <c r="F22" s="13">
        <f t="shared" si="1"/>
        <v>22</v>
      </c>
      <c r="G22" s="36" t="str">
        <f t="shared" si="2"/>
        <v>GERSA Brett Beswick &amp; Gordon Gibson</v>
      </c>
      <c r="H22" s="13">
        <f t="shared" si="3"/>
        <v>22</v>
      </c>
    </row>
    <row r="23" spans="1:8" ht="12.75" customHeight="1" x14ac:dyDescent="0.35">
      <c r="A23" s="6">
        <v>26</v>
      </c>
      <c r="B23" s="7" t="str">
        <f>VLOOKUP(A23,sections!F$19:G$84,2,FALSE)</f>
        <v>PAT Rod Wirepa &amp; Shay Laing-Smith</v>
      </c>
      <c r="C23" s="7" t="s">
        <v>78</v>
      </c>
      <c r="D23" s="36">
        <f>VLOOKUP(B23,'section play'!$M$3:$N$154,2,FALSE)</f>
        <v>85.32</v>
      </c>
      <c r="E23" s="36">
        <f t="shared" si="0"/>
        <v>85.317399999999992</v>
      </c>
      <c r="F23" s="13">
        <f t="shared" si="1"/>
        <v>23</v>
      </c>
      <c r="G23" s="36" t="str">
        <f t="shared" si="2"/>
        <v>PAT Rod Wirepa &amp; Shay Laing-Smith</v>
      </c>
      <c r="H23" s="13">
        <f t="shared" si="3"/>
        <v>23</v>
      </c>
    </row>
    <row r="24" spans="1:8" ht="12.75" customHeight="1" x14ac:dyDescent="0.35">
      <c r="A24" s="6">
        <v>7</v>
      </c>
      <c r="B24" s="7" t="str">
        <f>VLOOKUP(A24,sections!F$19:G$84,2,FALSE)</f>
        <v>OTA Fili Salia &amp; Norman Leuatea</v>
      </c>
      <c r="C24" s="7" t="s">
        <v>35</v>
      </c>
      <c r="D24" s="36">
        <f>VLOOKUP(B24,'section play'!$M$3:$N$154,2,FALSE)</f>
        <v>84.32</v>
      </c>
      <c r="E24" s="36">
        <f t="shared" si="0"/>
        <v>84.319299999999998</v>
      </c>
      <c r="F24" s="13">
        <f t="shared" si="1"/>
        <v>24</v>
      </c>
      <c r="G24" s="36" t="str">
        <f t="shared" si="2"/>
        <v>OTA Fili Salia &amp; Norman Leuatea</v>
      </c>
      <c r="H24" s="13">
        <f t="shared" si="3"/>
        <v>24</v>
      </c>
    </row>
    <row r="25" spans="1:8" ht="12.75" customHeight="1" x14ac:dyDescent="0.35">
      <c r="A25" s="6">
        <v>20</v>
      </c>
      <c r="B25" s="7" t="str">
        <f>VLOOKUP(A25,sections!F$19:G$84,2,FALSE)</f>
        <v>TOK Rangi Pirika &amp; Guy Bartlett</v>
      </c>
      <c r="C25" s="7" t="s">
        <v>65</v>
      </c>
      <c r="D25" s="36">
        <f>VLOOKUP(B25,'section play'!$M$3:$N$154,2,FALSE)</f>
        <v>84.32</v>
      </c>
      <c r="E25" s="36">
        <f t="shared" si="0"/>
        <v>84.317999999999998</v>
      </c>
      <c r="F25" s="13">
        <f t="shared" si="1"/>
        <v>25</v>
      </c>
      <c r="G25" s="36" t="str">
        <f t="shared" si="2"/>
        <v>TOK Rangi Pirika &amp; Guy Bartlett</v>
      </c>
      <c r="H25" s="13">
        <f t="shared" si="3"/>
        <v>25</v>
      </c>
    </row>
    <row r="26" spans="1:8" ht="12.75" customHeight="1" x14ac:dyDescent="0.35">
      <c r="A26" s="6">
        <v>15</v>
      </c>
      <c r="B26" s="7" t="str">
        <f>VLOOKUP(A26,sections!F$19:G$84,2,FALSE)</f>
        <v>KAI Barry Jones &amp; Keith Thorpe</v>
      </c>
      <c r="C26" s="7" t="s">
        <v>53</v>
      </c>
      <c r="D26" s="36">
        <f>VLOOKUP(B26,'section play'!$M$3:$N$154,2,FALSE)</f>
        <v>84.240000000000009</v>
      </c>
      <c r="E26" s="36">
        <f t="shared" si="0"/>
        <v>84.238500000000016</v>
      </c>
      <c r="F26" s="13">
        <f t="shared" si="1"/>
        <v>26</v>
      </c>
      <c r="G26" s="36" t="str">
        <f t="shared" si="2"/>
        <v>KAI Barry Jones &amp; Keith Thorpe</v>
      </c>
      <c r="H26" s="13">
        <f t="shared" si="3"/>
        <v>26</v>
      </c>
    </row>
    <row r="27" spans="1:8" ht="12.75" customHeight="1" x14ac:dyDescent="0.35">
      <c r="A27" s="6">
        <v>32</v>
      </c>
      <c r="B27" s="7" t="str">
        <f>VLOOKUP(A27,sections!F$19:G$84,2,FALSE)</f>
        <v>PAT Frank &amp; Karen Edwards</v>
      </c>
      <c r="C27" s="7" t="s">
        <v>90</v>
      </c>
      <c r="D27" s="36">
        <f>VLOOKUP(B27,'section play'!$M$3:$N$154,2,FALSE)</f>
        <v>84.025000000000006</v>
      </c>
      <c r="E27" s="36">
        <f t="shared" si="0"/>
        <v>84.021799999999999</v>
      </c>
      <c r="F27" s="13">
        <f t="shared" si="1"/>
        <v>27</v>
      </c>
      <c r="G27" s="36" t="str">
        <f t="shared" si="2"/>
        <v>PAT Frank &amp; Karen Edwards</v>
      </c>
      <c r="H27" s="13">
        <f t="shared" si="3"/>
        <v>27</v>
      </c>
    </row>
    <row r="28" spans="1:8" ht="12.75" customHeight="1" x14ac:dyDescent="0.35">
      <c r="A28" s="6">
        <v>21</v>
      </c>
      <c r="B28" s="7" t="str">
        <f>VLOOKUP(A28,sections!F$19:G$84,2,FALSE)</f>
        <v>HOK Carol &amp; Wayne Cameron</v>
      </c>
      <c r="C28" s="7" t="s">
        <v>67</v>
      </c>
      <c r="D28" s="36">
        <f>VLOOKUP(B28,'section play'!$M$3:$N$154,2,FALSE)</f>
        <v>82.82</v>
      </c>
      <c r="E28" s="36">
        <f t="shared" si="0"/>
        <v>82.817899999999995</v>
      </c>
      <c r="F28" s="13">
        <f t="shared" si="1"/>
        <v>28</v>
      </c>
      <c r="G28" s="36" t="str">
        <f t="shared" si="2"/>
        <v>HOK Carol &amp; Wayne Cameron</v>
      </c>
      <c r="H28" s="13">
        <f t="shared" si="3"/>
        <v>28</v>
      </c>
    </row>
    <row r="29" spans="1:8" ht="12.75" customHeight="1" x14ac:dyDescent="0.35">
      <c r="A29" s="6">
        <v>65</v>
      </c>
      <c r="B29" s="7" t="str">
        <f>VLOOKUP(A29,sections!F$19:G$84,2,FALSE)</f>
        <v>PAT Mark Lowry &amp; Niall Hanlon</v>
      </c>
      <c r="C29" s="7" t="s">
        <v>156</v>
      </c>
      <c r="D29" s="36">
        <f>VLOOKUP(B29,'section play'!$M$3:$N$154,2,FALSE)</f>
        <v>82.82</v>
      </c>
      <c r="E29" s="36">
        <f t="shared" si="0"/>
        <v>82.813499999999991</v>
      </c>
      <c r="F29" s="13">
        <f t="shared" si="1"/>
        <v>29</v>
      </c>
      <c r="G29" s="36" t="str">
        <f t="shared" si="2"/>
        <v>PAT Mark Lowry &amp; Niall Hanlon</v>
      </c>
      <c r="H29" s="13">
        <f t="shared" si="3"/>
        <v>29</v>
      </c>
    </row>
    <row r="30" spans="1:8" ht="12.75" customHeight="1" x14ac:dyDescent="0.35">
      <c r="A30" s="6">
        <v>66</v>
      </c>
      <c r="B30" s="7" t="str">
        <f>VLOOKUP(A30,sections!F$19:G$84,2,FALSE)</f>
        <v>RIC Neville Mccausland &amp; Mark Harrison</v>
      </c>
      <c r="C30" s="7" t="s">
        <v>158</v>
      </c>
      <c r="D30" s="36">
        <f>VLOOKUP(B30,'section play'!$M$3:$N$154,2,FALSE)</f>
        <v>82.710000000000008</v>
      </c>
      <c r="E30" s="36">
        <f t="shared" si="0"/>
        <v>82.703400000000002</v>
      </c>
      <c r="F30" s="13">
        <f t="shared" si="1"/>
        <v>30</v>
      </c>
      <c r="G30" s="36" t="str">
        <f t="shared" si="2"/>
        <v>RIC Neville Mccausland &amp; Mark Harrison</v>
      </c>
      <c r="H30" s="13">
        <f t="shared" si="3"/>
        <v>30</v>
      </c>
    </row>
    <row r="31" spans="1:8" ht="12.75" customHeight="1" x14ac:dyDescent="0.35">
      <c r="A31" s="6">
        <v>61</v>
      </c>
      <c r="B31" s="7" t="str">
        <f>VLOOKUP(A31,sections!F$19:G$84,2,FALSE)</f>
        <v>NOR Maureen Woods &amp; Sue Stevens</v>
      </c>
      <c r="C31" s="7" t="s">
        <v>148</v>
      </c>
      <c r="D31" s="36">
        <f>VLOOKUP(B31,'section play'!$M$3:$N$154,2,FALSE)</f>
        <v>81.61</v>
      </c>
      <c r="E31" s="36">
        <f t="shared" si="0"/>
        <v>81.603899999999996</v>
      </c>
      <c r="F31" s="13">
        <f t="shared" si="1"/>
        <v>31</v>
      </c>
      <c r="G31" s="36" t="str">
        <f t="shared" si="2"/>
        <v>NOR Maureen Woods &amp; Sue Stevens</v>
      </c>
      <c r="H31" s="13">
        <f t="shared" si="3"/>
        <v>31</v>
      </c>
    </row>
    <row r="32" spans="1:8" ht="12.75" customHeight="1" x14ac:dyDescent="0.35">
      <c r="A32" s="6">
        <v>27</v>
      </c>
      <c r="B32" s="7" t="str">
        <f>VLOOKUP(A32,sections!F$19:G$84,2,FALSE)</f>
        <v>NPL Agnes Kimura &amp; Lee Hildred</v>
      </c>
      <c r="C32" s="7" t="s">
        <v>80</v>
      </c>
      <c r="D32" s="36">
        <f>VLOOKUP(B32,'section play'!$M$3:$N$154,2,FALSE)</f>
        <v>81.3</v>
      </c>
      <c r="E32" s="36">
        <f t="shared" si="0"/>
        <v>81.297299999999993</v>
      </c>
      <c r="F32" s="13">
        <f t="shared" si="1"/>
        <v>32</v>
      </c>
      <c r="G32" s="36" t="str">
        <f t="shared" si="2"/>
        <v>NPL Agnes Kimura &amp; Lee Hildred</v>
      </c>
      <c r="H32" s="13">
        <f t="shared" si="3"/>
        <v>32</v>
      </c>
    </row>
    <row r="33" spans="1:8" ht="12.75" customHeight="1" x14ac:dyDescent="0.35">
      <c r="A33" s="6">
        <v>12</v>
      </c>
      <c r="B33" s="7" t="str">
        <f>VLOOKUP(A33,sections!F$19:G$84,2,FALSE)</f>
        <v>KAW Colin Kahukiwa &amp; Richard Mackay</v>
      </c>
      <c r="C33" s="7" t="s">
        <v>47</v>
      </c>
      <c r="D33" s="36">
        <f>VLOOKUP(B33,'section play'!$M$3:$N$154,2,FALSE)</f>
        <v>79.72</v>
      </c>
      <c r="E33" s="36">
        <f t="shared" si="0"/>
        <v>79.718800000000002</v>
      </c>
      <c r="F33" s="13">
        <f t="shared" si="1"/>
        <v>33</v>
      </c>
      <c r="G33" s="36" t="str">
        <f t="shared" si="2"/>
        <v>KAW Colin Kahukiwa &amp; Richard Mackay</v>
      </c>
      <c r="H33" s="13">
        <f t="shared" si="3"/>
        <v>33</v>
      </c>
    </row>
    <row r="34" spans="1:8" ht="12.75" customHeight="1" x14ac:dyDescent="0.35">
      <c r="A34" s="6">
        <v>9</v>
      </c>
      <c r="B34" s="7" t="str">
        <f>VLOOKUP(A34,sections!F$19:G$84,2,FALSE)</f>
        <v>TOK Brendan McLean &amp; Gill Mitchell</v>
      </c>
      <c r="C34" s="7" t="s">
        <v>41</v>
      </c>
      <c r="D34" s="36">
        <f>VLOOKUP(B34,'section play'!$M$3:$N$154,2,FALSE)</f>
        <v>28.43</v>
      </c>
      <c r="E34" s="36">
        <f t="shared" si="0"/>
        <v>28.429099999999998</v>
      </c>
      <c r="F34" s="13">
        <f t="shared" si="1"/>
        <v>34</v>
      </c>
      <c r="G34" s="36" t="str">
        <f t="shared" si="2"/>
        <v>TOK Brendan McLean &amp; Gill Mitchell</v>
      </c>
      <c r="H34" s="13">
        <f t="shared" si="3"/>
        <v>34</v>
      </c>
    </row>
    <row r="35" spans="1:8" ht="12.75" customHeight="1" x14ac:dyDescent="0.35">
      <c r="A35" s="6">
        <v>3</v>
      </c>
      <c r="B35" s="7" t="str">
        <f>VLOOKUP(A35,sections!F$19:G$84,2,FALSE)</f>
        <v>TGA Tom Cook &amp; George Elvin</v>
      </c>
      <c r="C35" s="7" t="s">
        <v>27</v>
      </c>
      <c r="D35" s="36">
        <f>VLOOKUP(B35,'section play'!$M$3:$N$154,2,FALSE)</f>
        <v>27.14</v>
      </c>
      <c r="E35" s="36">
        <f t="shared" si="0"/>
        <v>27.139700000000001</v>
      </c>
      <c r="F35" s="13">
        <f t="shared" si="1"/>
        <v>35</v>
      </c>
      <c r="G35" s="36" t="str">
        <f t="shared" si="2"/>
        <v>TGA Tom Cook &amp; George Elvin</v>
      </c>
      <c r="H35" s="13">
        <f t="shared" si="3"/>
        <v>35</v>
      </c>
    </row>
    <row r="36" spans="1:8" ht="12.75" customHeight="1" x14ac:dyDescent="0.35">
      <c r="A36" s="6">
        <v>46</v>
      </c>
      <c r="B36" s="7" t="str">
        <f>VLOOKUP(A36,sections!F$19:G$84,2,FALSE)</f>
        <v>MAT Kevin Crighton &amp; Brian Morgan</v>
      </c>
      <c r="C36" s="7" t="s">
        <v>118</v>
      </c>
      <c r="D36" s="36">
        <f>VLOOKUP(B36,'section play'!$M$3:$N$154,2,FALSE)</f>
        <v>25.81</v>
      </c>
      <c r="E36" s="36">
        <f t="shared" si="0"/>
        <v>25.805399999999999</v>
      </c>
      <c r="F36" s="13">
        <f t="shared" si="1"/>
        <v>36</v>
      </c>
      <c r="G36" s="36" t="str">
        <f t="shared" si="2"/>
        <v>MAT Kevin Crighton &amp; Brian Morgan</v>
      </c>
      <c r="H36" s="13">
        <f t="shared" si="3"/>
        <v>36</v>
      </c>
    </row>
    <row r="37" spans="1:8" ht="12.75" customHeight="1" x14ac:dyDescent="0.35">
      <c r="A37" s="6">
        <v>52</v>
      </c>
      <c r="B37" s="7" t="str">
        <f>VLOOKUP(A37,sections!F$19:G$84,2,FALSE)</f>
        <v>PAT Robyn Harris &amp; Louis Erueti</v>
      </c>
      <c r="C37" s="7" t="s">
        <v>130</v>
      </c>
      <c r="D37" s="36">
        <f>VLOOKUP(B37,'section play'!$M$3:$N$154,2,FALSE)</f>
        <v>24.499999999999996</v>
      </c>
      <c r="E37" s="36">
        <f t="shared" si="0"/>
        <v>24.494799999999998</v>
      </c>
      <c r="F37" s="13">
        <f t="shared" si="1"/>
        <v>37</v>
      </c>
      <c r="G37" s="36" t="str">
        <f t="shared" si="2"/>
        <v>PAT Robyn Harris &amp; Louis Erueti</v>
      </c>
      <c r="H37" s="13">
        <f t="shared" si="3"/>
        <v>37</v>
      </c>
    </row>
    <row r="38" spans="1:8" ht="12.75" customHeight="1" x14ac:dyDescent="0.35">
      <c r="A38" s="6">
        <v>39</v>
      </c>
      <c r="B38" s="7" t="str">
        <f>VLOOKUP(A38,sections!F$19:G$84,2,FALSE)</f>
        <v>WEY Vern Amiria &amp; Wayne Henderson</v>
      </c>
      <c r="C38" s="7" t="s">
        <v>104</v>
      </c>
      <c r="D38" s="36">
        <f>VLOOKUP(B38,'section play'!$M$3:$N$154,2,FALSE)</f>
        <v>21.33</v>
      </c>
      <c r="E38" s="36">
        <f t="shared" si="0"/>
        <v>21.326099999999997</v>
      </c>
      <c r="F38" s="13">
        <f t="shared" si="1"/>
        <v>38</v>
      </c>
      <c r="G38" s="36" t="str">
        <f t="shared" si="2"/>
        <v>WEY Vern Amiria &amp; Wayne Henderson</v>
      </c>
      <c r="H38" s="13">
        <f t="shared" si="3"/>
        <v>38</v>
      </c>
    </row>
    <row r="39" spans="1:8" ht="12.75" customHeight="1" x14ac:dyDescent="0.35">
      <c r="A39" s="6">
        <v>60</v>
      </c>
      <c r="B39" s="7" t="str">
        <f>VLOOKUP(A39,sections!F$19:G$84,2,FALSE)</f>
        <v>MAN Roger Daniels &amp; Sano Ah-Kuoi</v>
      </c>
      <c r="C39" s="7" t="s">
        <v>146</v>
      </c>
      <c r="D39" s="36">
        <f>VLOOKUP(B39,'section play'!$M$3:$N$154,2,FALSE)</f>
        <v>21.119999999999997</v>
      </c>
      <c r="E39" s="36">
        <f t="shared" si="0"/>
        <v>21.113999999999997</v>
      </c>
      <c r="F39" s="13">
        <f t="shared" si="1"/>
        <v>39</v>
      </c>
      <c r="G39" s="36" t="str">
        <f t="shared" si="2"/>
        <v>MAN Roger Daniels &amp; Sano Ah-Kuoi</v>
      </c>
      <c r="H39" s="13">
        <f t="shared" si="3"/>
        <v>39</v>
      </c>
    </row>
    <row r="40" spans="1:8" ht="12.75" customHeight="1" x14ac:dyDescent="0.35">
      <c r="A40" s="6">
        <v>54</v>
      </c>
      <c r="B40" s="7" t="str">
        <f>VLOOKUP(A40,sections!F$19:G$84,2,FALSE)</f>
        <v>OTA Sisi Ngata &amp; Lani Pakieto</v>
      </c>
      <c r="C40" s="7" t="s">
        <v>134</v>
      </c>
      <c r="D40" s="36">
        <f>VLOOKUP(B40,'section play'!$M$3:$N$154,2,FALSE)</f>
        <v>20.374999999999996</v>
      </c>
      <c r="E40" s="36">
        <f t="shared" si="0"/>
        <v>20.369599999999995</v>
      </c>
      <c r="F40" s="13">
        <f t="shared" si="1"/>
        <v>40</v>
      </c>
      <c r="G40" s="36" t="str">
        <f t="shared" si="2"/>
        <v>OTA Sisi Ngata &amp; Lani Pakieto</v>
      </c>
      <c r="H40" s="13">
        <f t="shared" si="3"/>
        <v>40</v>
      </c>
    </row>
    <row r="41" spans="1:8" ht="12.75" customHeight="1" x14ac:dyDescent="0.35">
      <c r="A41" s="6">
        <v>63</v>
      </c>
      <c r="B41" s="7" t="str">
        <f>VLOOKUP(A41,sections!F$19:G$84,2,FALSE)</f>
        <v>OTA Benjamin Vili &amp; Palepoi Papalosa</v>
      </c>
      <c r="C41" s="7" t="s">
        <v>152</v>
      </c>
      <c r="D41" s="36">
        <f>VLOOKUP(B41,'section play'!$M$3:$N$154,2,FALSE)</f>
        <v>20.11</v>
      </c>
      <c r="E41" s="36">
        <f t="shared" si="0"/>
        <v>20.1037</v>
      </c>
      <c r="F41" s="13">
        <f t="shared" si="1"/>
        <v>41</v>
      </c>
      <c r="G41" s="36" t="str">
        <f t="shared" si="2"/>
        <v>OTA Benjamin Vili &amp; Palepoi Papalosa</v>
      </c>
      <c r="H41" s="13">
        <f t="shared" si="3"/>
        <v>41</v>
      </c>
    </row>
    <row r="42" spans="1:8" ht="12.75" customHeight="1" x14ac:dyDescent="0.35">
      <c r="A42" s="6">
        <v>45</v>
      </c>
      <c r="B42" s="7" t="str">
        <f>VLOOKUP(A42,sections!F$19:G$84,2,FALSE)</f>
        <v>PAT Ngahuia Tahi &amp; Ruth Smith</v>
      </c>
      <c r="C42" s="7" t="s">
        <v>116</v>
      </c>
      <c r="D42" s="36">
        <f>VLOOKUP(B42,'section play'!$M$3:$N$154,2,FALSE)</f>
        <v>18.91</v>
      </c>
      <c r="E42" s="36">
        <f t="shared" si="0"/>
        <v>18.9055</v>
      </c>
      <c r="F42" s="13">
        <f t="shared" si="1"/>
        <v>42</v>
      </c>
      <c r="G42" s="36" t="str">
        <f t="shared" si="2"/>
        <v>PAT Ngahuia Tahi &amp; Ruth Smith</v>
      </c>
      <c r="H42" s="13">
        <f t="shared" si="3"/>
        <v>42</v>
      </c>
    </row>
    <row r="43" spans="1:8" ht="12.75" customHeight="1" x14ac:dyDescent="0.35">
      <c r="A43" s="6">
        <v>55</v>
      </c>
      <c r="B43" s="7" t="str">
        <f>VLOOKUP(A43,sections!F$19:G$84,2,FALSE)</f>
        <v>MAN Sue Veu &amp; Poe Faaola</v>
      </c>
      <c r="C43" s="7" t="s">
        <v>136</v>
      </c>
      <c r="D43" s="36">
        <f>VLOOKUP(B43,'section play'!$M$3:$N$154,2,FALSE)</f>
        <v>17.619999999999997</v>
      </c>
      <c r="E43" s="36">
        <f t="shared" si="0"/>
        <v>17.614499999999996</v>
      </c>
      <c r="F43" s="13">
        <f t="shared" si="1"/>
        <v>43</v>
      </c>
      <c r="G43" s="36" t="str">
        <f t="shared" si="2"/>
        <v>MAN Sue Veu &amp; Poe Faaola</v>
      </c>
      <c r="H43" s="13">
        <f t="shared" si="3"/>
        <v>43</v>
      </c>
    </row>
    <row r="44" spans="1:8" ht="12.75" customHeight="1" x14ac:dyDescent="0.35">
      <c r="A44" s="6">
        <v>28</v>
      </c>
      <c r="B44" s="7" t="str">
        <f>VLOOKUP(A44,sections!F$19:G$84,2,FALSE)</f>
        <v>RIC John Whatuira &amp; William Pompey</v>
      </c>
      <c r="C44" s="7" t="s">
        <v>82</v>
      </c>
      <c r="D44" s="36">
        <f>VLOOKUP(B44,'section play'!$M$3:$N$154,2,FALSE)</f>
        <v>17.61</v>
      </c>
      <c r="E44" s="36">
        <f t="shared" si="0"/>
        <v>17.607199999999999</v>
      </c>
      <c r="F44" s="13">
        <f t="shared" si="1"/>
        <v>44</v>
      </c>
      <c r="G44" s="36" t="str">
        <f t="shared" si="2"/>
        <v>RIC John Whatuira &amp; William Pompey</v>
      </c>
      <c r="H44" s="13">
        <f t="shared" si="3"/>
        <v>44</v>
      </c>
    </row>
    <row r="45" spans="1:8" ht="12.75" customHeight="1" x14ac:dyDescent="0.35">
      <c r="A45" s="6">
        <v>62</v>
      </c>
      <c r="B45" s="7" t="str">
        <f>VLOOKUP(A45,sections!F$19:G$84,2,FALSE)</f>
        <v>NOR Tony Woods &amp; Chris Williams</v>
      </c>
      <c r="C45" s="7" t="s">
        <v>150</v>
      </c>
      <c r="D45" s="36">
        <f>VLOOKUP(B45,'section play'!$M$3:$N$154,2,FALSE)</f>
        <v>15.6</v>
      </c>
      <c r="E45" s="36">
        <f t="shared" si="0"/>
        <v>15.5938</v>
      </c>
      <c r="F45" s="13">
        <f t="shared" si="1"/>
        <v>45</v>
      </c>
      <c r="G45" s="36" t="str">
        <f t="shared" si="2"/>
        <v>NOR Tony Woods &amp; Chris Williams</v>
      </c>
      <c r="H45" s="13">
        <f t="shared" si="3"/>
        <v>45</v>
      </c>
    </row>
    <row r="46" spans="1:8" ht="12.75" customHeight="1" x14ac:dyDescent="0.35">
      <c r="A46" s="6">
        <v>24</v>
      </c>
      <c r="B46" s="7" t="str">
        <f>VLOOKUP(A46,sections!F$19:G$84,2,FALSE)</f>
        <v>TGA Danny Ward &amp; Tony Statham</v>
      </c>
      <c r="C46" s="7" t="s">
        <v>74</v>
      </c>
      <c r="D46" s="36">
        <f>VLOOKUP(B46,'section play'!$M$3:$N$154,2,FALSE)</f>
        <v>14.440000000000001</v>
      </c>
      <c r="E46" s="36">
        <f t="shared" si="0"/>
        <v>14.437600000000002</v>
      </c>
      <c r="F46" s="13">
        <f t="shared" si="1"/>
        <v>46</v>
      </c>
      <c r="G46" s="36" t="str">
        <f t="shared" si="2"/>
        <v>TGA Danny Ward &amp; Tony Statham</v>
      </c>
      <c r="H46" s="13">
        <f t="shared" si="3"/>
        <v>46</v>
      </c>
    </row>
    <row r="47" spans="1:8" ht="12.75" customHeight="1" x14ac:dyDescent="0.35">
      <c r="A47" s="6">
        <v>34</v>
      </c>
      <c r="B47" s="7" t="str">
        <f>VLOOKUP(A47,sections!F$19:G$84,2,FALSE)</f>
        <v>TAR Monica Kendrica &amp; Lil Takiwa</v>
      </c>
      <c r="C47" s="7" t="s">
        <v>94</v>
      </c>
      <c r="D47" s="36">
        <f>VLOOKUP(B47,'section play'!$M$3:$N$154,2,FALSE)</f>
        <v>14.309999999999999</v>
      </c>
      <c r="E47" s="36">
        <f t="shared" si="0"/>
        <v>14.3066</v>
      </c>
      <c r="F47" s="13">
        <f t="shared" si="1"/>
        <v>47</v>
      </c>
      <c r="G47" s="36" t="str">
        <f t="shared" si="2"/>
        <v>TAR Monica Kendrica &amp; Lil Takiwa</v>
      </c>
      <c r="H47" s="13">
        <f t="shared" si="3"/>
        <v>47</v>
      </c>
    </row>
    <row r="48" spans="1:8" ht="12.75" customHeight="1" x14ac:dyDescent="0.35">
      <c r="A48" s="6">
        <v>40</v>
      </c>
      <c r="B48" s="7" t="str">
        <f>VLOOKUP(A48,sections!F$19:G$84,2,FALSE)</f>
        <v>WHG John Stevens &amp; Jim Devine</v>
      </c>
      <c r="C48" s="7" t="s">
        <v>106</v>
      </c>
      <c r="D48" s="36">
        <f>VLOOKUP(B48,'section play'!$M$3:$N$154,2,FALSE)</f>
        <v>14.309999999999999</v>
      </c>
      <c r="E48" s="36">
        <f t="shared" si="0"/>
        <v>14.305999999999999</v>
      </c>
      <c r="F48" s="13">
        <f t="shared" si="1"/>
        <v>48</v>
      </c>
      <c r="G48" s="36" t="str">
        <f t="shared" si="2"/>
        <v>WHG John Stevens &amp; Jim Devine</v>
      </c>
      <c r="H48" s="13">
        <f t="shared" si="3"/>
        <v>48</v>
      </c>
    </row>
    <row r="49" spans="1:8" ht="12.75" customHeight="1" x14ac:dyDescent="0.35">
      <c r="A49" s="6">
        <v>30</v>
      </c>
      <c r="B49" s="7" t="str">
        <f>VLOOKUP(A49,sections!F$19:G$84,2,FALSE)</f>
        <v>TOK Peter &amp; Sheryl Wills</v>
      </c>
      <c r="C49" s="7" t="s">
        <v>86</v>
      </c>
      <c r="D49" s="36">
        <f>VLOOKUP(B49,'section play'!$M$3:$N$154,2,FALSE)</f>
        <v>13.12</v>
      </c>
      <c r="E49" s="36">
        <f t="shared" si="0"/>
        <v>13.116999999999999</v>
      </c>
      <c r="F49" s="13">
        <f t="shared" si="1"/>
        <v>49</v>
      </c>
      <c r="G49" s="36" t="str">
        <f t="shared" si="2"/>
        <v>TOK Peter &amp; Sheryl Wills</v>
      </c>
      <c r="H49" s="13">
        <f t="shared" si="3"/>
        <v>49</v>
      </c>
    </row>
    <row r="50" spans="1:8" ht="12.75" customHeight="1" x14ac:dyDescent="0.35">
      <c r="A50" s="6">
        <v>49</v>
      </c>
      <c r="B50" s="7" t="str">
        <f>VLOOKUP(A50,sections!F$19:G$84,2,FALSE)</f>
        <v>MNU Darryl Rodgers &amp; Owen Newson</v>
      </c>
      <c r="C50" s="7" t="s">
        <v>124</v>
      </c>
      <c r="D50" s="36">
        <f>VLOOKUP(B50,'section play'!$M$3:$N$154,2,FALSE)</f>
        <v>13.1</v>
      </c>
      <c r="E50" s="36">
        <f t="shared" si="0"/>
        <v>13.0951</v>
      </c>
      <c r="F50" s="13">
        <f t="shared" si="1"/>
        <v>50</v>
      </c>
      <c r="G50" s="36" t="str">
        <f t="shared" si="2"/>
        <v>MNU Darryl Rodgers &amp; Owen Newson</v>
      </c>
      <c r="H50" s="13">
        <f t="shared" si="3"/>
        <v>50</v>
      </c>
    </row>
    <row r="51" spans="1:8" ht="12.75" customHeight="1" x14ac:dyDescent="0.35">
      <c r="A51" s="6">
        <v>22</v>
      </c>
      <c r="B51" s="7" t="str">
        <f>VLOOKUP(A51,sections!F$19:G$84,2,FALSE)</f>
        <v>TOK Peter Madsen &amp; John Mac</v>
      </c>
      <c r="C51" s="7" t="s">
        <v>69</v>
      </c>
      <c r="D51" s="36">
        <f>VLOOKUP(B51,'section play'!$M$3:$N$154,2,FALSE)</f>
        <v>13.02</v>
      </c>
      <c r="E51" s="36">
        <f t="shared" si="0"/>
        <v>13.017799999999999</v>
      </c>
      <c r="F51" s="13">
        <f t="shared" si="1"/>
        <v>51</v>
      </c>
      <c r="G51" s="36" t="str">
        <f t="shared" si="2"/>
        <v>TOK Peter Madsen &amp; John Mac</v>
      </c>
      <c r="H51" s="13">
        <f t="shared" si="3"/>
        <v>51</v>
      </c>
    </row>
    <row r="52" spans="1:8" ht="12.75" customHeight="1" x14ac:dyDescent="0.35">
      <c r="A52" s="6">
        <v>29</v>
      </c>
      <c r="B52" s="7" t="str">
        <f>VLOOKUP(A52,sections!F$19:G$84,2,FALSE)</f>
        <v>KAI Lee Early &amp; Trish O'Neill</v>
      </c>
      <c r="C52" s="7" t="s">
        <v>84</v>
      </c>
      <c r="D52" s="36">
        <f>VLOOKUP(B52,'section play'!$M$3:$N$154,2,FALSE)</f>
        <v>11.91</v>
      </c>
      <c r="E52" s="36">
        <f t="shared" si="0"/>
        <v>11.9071</v>
      </c>
      <c r="F52" s="13">
        <f t="shared" si="1"/>
        <v>52</v>
      </c>
      <c r="G52" s="36" t="str">
        <f t="shared" si="2"/>
        <v>KAI Lee Early &amp; Trish O'Neill</v>
      </c>
      <c r="H52" s="13">
        <f t="shared" si="3"/>
        <v>52</v>
      </c>
    </row>
    <row r="53" spans="1:8" ht="12.75" customHeight="1" x14ac:dyDescent="0.35">
      <c r="A53" s="6">
        <v>38</v>
      </c>
      <c r="B53" s="7" t="str">
        <f>VLOOKUP(A53,sections!F$19:G$84,2,FALSE)</f>
        <v>HOW Nina Massold &amp; Paul Gardner-Brown</v>
      </c>
      <c r="C53" s="7" t="s">
        <v>102</v>
      </c>
      <c r="D53" s="36">
        <f>VLOOKUP(B53,'section play'!$M$3:$N$154,2,FALSE)</f>
        <v>11.830000000000002</v>
      </c>
      <c r="E53" s="36">
        <f t="shared" si="0"/>
        <v>11.826200000000002</v>
      </c>
      <c r="F53" s="13">
        <f t="shared" si="1"/>
        <v>53</v>
      </c>
      <c r="G53" s="36" t="str">
        <f t="shared" si="2"/>
        <v>HOW Nina Massold &amp; Paul Gardner-Brown</v>
      </c>
      <c r="H53" s="13">
        <f t="shared" si="3"/>
        <v>53</v>
      </c>
    </row>
    <row r="54" spans="1:8" ht="12.75" customHeight="1" x14ac:dyDescent="0.35">
      <c r="A54" s="6">
        <v>41</v>
      </c>
      <c r="B54" s="7" t="str">
        <f>VLOOKUP(A54,sections!F$19:G$84,2,FALSE)</f>
        <v>TOK Wendy Cook &amp; Will Brown</v>
      </c>
      <c r="C54" s="7" t="s">
        <v>108</v>
      </c>
      <c r="D54" s="36">
        <f>VLOOKUP(B54,'section play'!$M$3:$N$154,2,FALSE)</f>
        <v>11.829999999999998</v>
      </c>
      <c r="E54" s="36">
        <f t="shared" si="0"/>
        <v>11.825899999999999</v>
      </c>
      <c r="F54" s="13">
        <f t="shared" si="1"/>
        <v>54</v>
      </c>
      <c r="G54" s="36" t="str">
        <f t="shared" si="2"/>
        <v>TOK Wendy Cook &amp; Will Brown</v>
      </c>
      <c r="H54" s="13">
        <f t="shared" si="3"/>
        <v>54</v>
      </c>
    </row>
    <row r="55" spans="1:8" ht="12.75" customHeight="1" x14ac:dyDescent="0.35">
      <c r="A55" s="6">
        <v>53</v>
      </c>
      <c r="B55" s="7" t="str">
        <f>VLOOKUP(A55,sections!F$19:G$84,2,FALSE)</f>
        <v>TGA Bubs Gray &amp; Allan Pottinger</v>
      </c>
      <c r="C55" s="7" t="s">
        <v>132</v>
      </c>
      <c r="D55" s="36">
        <f>VLOOKUP(B55,'section play'!$M$3:$N$154,2,FALSE)</f>
        <v>11.809999999999999</v>
      </c>
      <c r="E55" s="36">
        <f t="shared" si="0"/>
        <v>11.804699999999999</v>
      </c>
      <c r="F55" s="13">
        <f t="shared" si="1"/>
        <v>55</v>
      </c>
      <c r="G55" s="36" t="str">
        <f t="shared" si="2"/>
        <v>TGA Bubs Gray &amp; Allan Pottinger</v>
      </c>
      <c r="H55" s="13">
        <f t="shared" si="3"/>
        <v>55</v>
      </c>
    </row>
    <row r="56" spans="1:8" ht="12.75" customHeight="1" x14ac:dyDescent="0.35">
      <c r="A56" s="6">
        <v>56</v>
      </c>
      <c r="B56" s="7" t="str">
        <f>VLOOKUP(A56,sections!F$19:G$84,2,FALSE)</f>
        <v>SWA Grant Stacey &amp; Cynthia Thompson</v>
      </c>
      <c r="C56" s="7" t="s">
        <v>138</v>
      </c>
      <c r="D56" s="36">
        <f>VLOOKUP(B56,'section play'!$M$3:$N$154,2,FALSE)</f>
        <v>9.41</v>
      </c>
      <c r="E56" s="36">
        <f t="shared" si="0"/>
        <v>9.4044000000000008</v>
      </c>
      <c r="F56" s="13">
        <f t="shared" si="1"/>
        <v>56</v>
      </c>
      <c r="G56" s="36" t="str">
        <f t="shared" si="2"/>
        <v>SWA Grant Stacey &amp; Cynthia Thompson</v>
      </c>
      <c r="H56" s="13">
        <f t="shared" si="3"/>
        <v>56</v>
      </c>
    </row>
    <row r="57" spans="1:8" ht="12.75" customHeight="1" x14ac:dyDescent="0.35">
      <c r="A57" s="6">
        <v>47</v>
      </c>
      <c r="B57" s="7" t="str">
        <f>VLOOKUP(A57,sections!F$19:G$84,2,FALSE)</f>
        <v>NSC Mou &amp; Frances Kokaua</v>
      </c>
      <c r="C57" s="7" t="s">
        <v>120</v>
      </c>
      <c r="D57" s="36">
        <f>VLOOKUP(B57,'section play'!$M$3:$N$154,2,FALSE)</f>
        <v>8.1999999999999993</v>
      </c>
      <c r="E57" s="36">
        <f t="shared" si="0"/>
        <v>8.1952999999999996</v>
      </c>
      <c r="F57" s="13">
        <f t="shared" si="1"/>
        <v>57</v>
      </c>
      <c r="G57" s="36" t="str">
        <f t="shared" si="2"/>
        <v>NSC Mou &amp; Frances Kokaua</v>
      </c>
      <c r="H57" s="13">
        <f t="shared" si="3"/>
        <v>57</v>
      </c>
    </row>
    <row r="58" spans="1:8" ht="12.75" customHeight="1" x14ac:dyDescent="0.35">
      <c r="A58" s="6">
        <v>48</v>
      </c>
      <c r="B58" s="7" t="str">
        <f>VLOOKUP(A58,sections!F$19:G$84,2,FALSE)</f>
        <v>BIR Tina Fatuesi &amp; Peter Grimes</v>
      </c>
      <c r="C58" s="7" t="s">
        <v>122</v>
      </c>
      <c r="D58" s="36">
        <f>VLOOKUP(B58,'section play'!$M$3:$N$154,2,FALSE)</f>
        <v>6.13</v>
      </c>
      <c r="E58" s="36">
        <f t="shared" si="0"/>
        <v>6.1251999999999995</v>
      </c>
      <c r="F58" s="13">
        <f t="shared" si="1"/>
        <v>58</v>
      </c>
      <c r="G58" s="36" t="str">
        <f t="shared" si="2"/>
        <v>BIR Tina Fatuesi &amp; Peter Grimes</v>
      </c>
      <c r="H58" s="13">
        <f t="shared" si="3"/>
        <v>58</v>
      </c>
    </row>
    <row r="59" spans="1:8" ht="12.75" customHeight="1" x14ac:dyDescent="0.35">
      <c r="A59" s="6">
        <v>50</v>
      </c>
      <c r="B59" s="7" t="str">
        <f>VLOOKUP(A59,sections!F$19:G$84,2,FALSE)</f>
        <v>HOR Margo Kingi &amp; Corrina Daivs</v>
      </c>
      <c r="C59" s="7" t="s">
        <v>126</v>
      </c>
      <c r="D59" s="36">
        <f>VLOOKUP(B59,'section play'!$M$3:$N$154,2,FALSE)</f>
        <v>6.13</v>
      </c>
      <c r="E59" s="36">
        <f t="shared" si="0"/>
        <v>6.125</v>
      </c>
      <c r="F59" s="13">
        <f t="shared" si="1"/>
        <v>59</v>
      </c>
      <c r="G59" s="36" t="str">
        <f t="shared" si="2"/>
        <v>HOR Margo Kingi &amp; Corrina Daivs</v>
      </c>
      <c r="H59" s="13">
        <f t="shared" si="3"/>
        <v>59</v>
      </c>
    </row>
    <row r="60" spans="1:8" ht="12.75" customHeight="1" x14ac:dyDescent="0.35">
      <c r="A60" s="6">
        <v>42</v>
      </c>
      <c r="B60" s="7" t="str">
        <f>VLOOKUP(A60,sections!F$19:G$84,2,FALSE)</f>
        <v>WKE Denise Brennock &amp; Chris Tubby</v>
      </c>
      <c r="C60" s="7" t="s">
        <v>110</v>
      </c>
      <c r="D60" s="36">
        <f>VLOOKUP(B60,'section play'!$M$3:$N$154,2,FALSE)</f>
        <v>3.71</v>
      </c>
      <c r="E60" s="36">
        <f t="shared" si="0"/>
        <v>3.7058</v>
      </c>
      <c r="F60" s="13">
        <f t="shared" si="1"/>
        <v>60</v>
      </c>
      <c r="G60" s="36" t="str">
        <f t="shared" si="2"/>
        <v>WKE Denise Brennock &amp; Chris Tubby</v>
      </c>
      <c r="H60" s="13">
        <f t="shared" si="3"/>
        <v>60</v>
      </c>
    </row>
    <row r="61" spans="1:8" ht="12.75" customHeight="1" x14ac:dyDescent="0.35">
      <c r="A61" s="6">
        <v>43</v>
      </c>
      <c r="B61" s="7" t="str">
        <f>VLOOKUP(A61,sections!F$19:G$84,2,FALSE)</f>
        <v>INV Mike McKenzie &amp; Wendy Stevens</v>
      </c>
      <c r="C61" s="7" t="s">
        <v>112</v>
      </c>
      <c r="D61" s="36">
        <f>VLOOKUP(B61,'section play'!$M$3:$N$154,2,FALSE)</f>
        <v>3.71</v>
      </c>
      <c r="E61" s="36">
        <f t="shared" si="0"/>
        <v>3.7056999999999998</v>
      </c>
      <c r="F61" s="13">
        <f t="shared" si="1"/>
        <v>61</v>
      </c>
      <c r="G61" s="36" t="str">
        <f t="shared" si="2"/>
        <v>INV Mike McKenzie &amp; Wendy Stevens</v>
      </c>
      <c r="H61" s="13">
        <f t="shared" si="3"/>
        <v>61</v>
      </c>
    </row>
    <row r="62" spans="1:8" ht="12.75" customHeight="1" x14ac:dyDescent="0.35">
      <c r="A62" s="6">
        <v>44</v>
      </c>
      <c r="B62" s="7" t="str">
        <f>VLOOKUP(A62,sections!F$19:G$84,2,FALSE)</f>
        <v>BULLS Tracey Holdaway &amp; Michele Gullery</v>
      </c>
      <c r="C62" s="7" t="s">
        <v>114</v>
      </c>
      <c r="D62" s="36">
        <f>VLOOKUP(B62,'section play'!$M$3:$N$154,2,FALSE)</f>
        <v>3.71</v>
      </c>
      <c r="E62" s="36">
        <f t="shared" si="0"/>
        <v>3.7056</v>
      </c>
      <c r="F62" s="13">
        <f t="shared" si="1"/>
        <v>62</v>
      </c>
      <c r="G62" s="36" t="str">
        <f t="shared" si="2"/>
        <v>BULLS Tracey Holdaway &amp; Michele Gullery</v>
      </c>
      <c r="H62" s="13">
        <f t="shared" si="3"/>
        <v>62</v>
      </c>
    </row>
    <row r="63" spans="1:8" ht="12.75" customHeight="1" x14ac:dyDescent="0.35">
      <c r="A63" s="6">
        <v>58</v>
      </c>
      <c r="B63" s="7" t="str">
        <f>VLOOKUP(A63,sections!F$19:G$84,2,FALSE)</f>
        <v>LEV Cherie Blanche &amp; Carlene Tunbridge</v>
      </c>
      <c r="C63" s="7" t="s">
        <v>142</v>
      </c>
      <c r="D63" s="36">
        <f>VLOOKUP(B63,'section play'!$M$3:$N$154,2,FALSE)</f>
        <v>2.5</v>
      </c>
      <c r="E63" s="36">
        <f t="shared" si="0"/>
        <v>2.4942000000000002</v>
      </c>
      <c r="F63" s="13">
        <f t="shared" si="1"/>
        <v>63</v>
      </c>
      <c r="G63" s="36" t="str">
        <f t="shared" si="2"/>
        <v>LEV Cherie Blanche &amp; Carlene Tunbridge</v>
      </c>
      <c r="H63" s="13">
        <f t="shared" si="3"/>
        <v>63</v>
      </c>
    </row>
    <row r="64" spans="1:8" ht="12.75" customHeight="1" x14ac:dyDescent="0.35">
      <c r="A64" s="6">
        <v>59</v>
      </c>
      <c r="B64" s="7" t="str">
        <f>VLOOKUP(A64,sections!F$19:G$84,2,FALSE)</f>
        <v>MAN Josie Tahana &amp; GG Tahana</v>
      </c>
      <c r="C64" s="7" t="s">
        <v>144</v>
      </c>
      <c r="D64" s="36">
        <f>VLOOKUP(B64,'section play'!$M$3:$N$154,2,FALSE)</f>
        <v>2.42</v>
      </c>
      <c r="E64" s="36">
        <f t="shared" si="0"/>
        <v>2.4140999999999999</v>
      </c>
      <c r="F64" s="13">
        <f t="shared" si="1"/>
        <v>64</v>
      </c>
      <c r="G64" s="36" t="str">
        <f t="shared" si="2"/>
        <v>MAN Josie Tahana &amp; GG Tahana</v>
      </c>
      <c r="H64" s="13">
        <f t="shared" si="3"/>
        <v>64</v>
      </c>
    </row>
    <row r="65" spans="1:8" ht="12.75" customHeight="1" x14ac:dyDescent="0.35">
      <c r="A65" s="6">
        <v>35</v>
      </c>
      <c r="B65" s="7" t="str">
        <f>VLOOKUP(A65,sections!F$19:G$84,2,FALSE)</f>
        <v>TOK Leisa Rogers &amp; Mike Nunn</v>
      </c>
      <c r="C65" s="7" t="s">
        <v>96</v>
      </c>
      <c r="D65" s="36">
        <f>VLOOKUP(B65,'section play'!$M$3:$N$154,2,FALSE)</f>
        <v>1.5125</v>
      </c>
      <c r="E65" s="36">
        <f t="shared" si="0"/>
        <v>1.5089999999999999</v>
      </c>
      <c r="F65" s="13">
        <f t="shared" si="1"/>
        <v>65</v>
      </c>
      <c r="G65" s="36" t="str">
        <f t="shared" si="2"/>
        <v>TOK Leisa Rogers &amp; Mike Nunn</v>
      </c>
      <c r="H65" s="13">
        <f t="shared" si="3"/>
        <v>65</v>
      </c>
    </row>
    <row r="66" spans="1:8" ht="12.75" customHeight="1" x14ac:dyDescent="0.35">
      <c r="A66" s="6">
        <v>57</v>
      </c>
      <c r="B66" s="7" t="str">
        <f>VLOOKUP(A66,sections!F$19:G$84,2,FALSE)</f>
        <v>BYE</v>
      </c>
      <c r="C66" s="7" t="s">
        <v>140</v>
      </c>
      <c r="D66" s="36">
        <f>VLOOKUP(B66,'section play'!$M$3:$N$154,2,FALSE)</f>
        <v>-1</v>
      </c>
      <c r="E66" s="36">
        <f t="shared" si="0"/>
        <v>-1.0057</v>
      </c>
      <c r="F66" s="13">
        <f t="shared" si="1"/>
        <v>66</v>
      </c>
      <c r="G66" s="36" t="str">
        <f t="shared" si="2"/>
        <v>BYE</v>
      </c>
      <c r="H66" s="13">
        <f t="shared" si="3"/>
        <v>66</v>
      </c>
    </row>
    <row r="67" spans="1:8" ht="12.75" customHeight="1" x14ac:dyDescent="0.35">
      <c r="B67" s="7" t="s">
        <v>260</v>
      </c>
      <c r="C67" s="7"/>
      <c r="D67" s="36"/>
      <c r="E67" s="36">
        <v>-2</v>
      </c>
      <c r="F67" s="13">
        <v>67</v>
      </c>
      <c r="G67" s="36" t="str">
        <f t="shared" si="2"/>
        <v>1BYE</v>
      </c>
      <c r="H67" s="13">
        <f t="shared" si="3"/>
        <v>67</v>
      </c>
    </row>
    <row r="68" spans="1:8" ht="12.75" customHeight="1" x14ac:dyDescent="0.35">
      <c r="B68" s="7" t="s">
        <v>261</v>
      </c>
      <c r="C68" s="7"/>
      <c r="D68" s="36"/>
      <c r="E68" s="36">
        <v>-2</v>
      </c>
      <c r="F68" s="13">
        <v>68</v>
      </c>
      <c r="G68" s="36" t="str">
        <f t="shared" si="2"/>
        <v>2BYE</v>
      </c>
      <c r="H68" s="13">
        <f t="shared" si="3"/>
        <v>68</v>
      </c>
    </row>
    <row r="69" spans="1:8" ht="12.75" customHeight="1" x14ac:dyDescent="0.35">
      <c r="B69" s="7" t="s">
        <v>262</v>
      </c>
      <c r="C69" s="7"/>
      <c r="D69" s="36"/>
      <c r="E69" s="36">
        <v>-2</v>
      </c>
      <c r="F69" s="13">
        <v>69</v>
      </c>
      <c r="G69" s="36" t="str">
        <f t="shared" si="2"/>
        <v>3BYE</v>
      </c>
      <c r="H69" s="13">
        <f t="shared" si="3"/>
        <v>69</v>
      </c>
    </row>
    <row r="70" spans="1:8" ht="12.75" customHeight="1" x14ac:dyDescent="0.35">
      <c r="B70" s="7" t="s">
        <v>263</v>
      </c>
      <c r="C70" s="7"/>
      <c r="D70" s="36"/>
      <c r="E70" s="36">
        <v>-2</v>
      </c>
      <c r="F70" s="13">
        <v>70</v>
      </c>
      <c r="G70" s="36" t="str">
        <f t="shared" si="2"/>
        <v>4BYE</v>
      </c>
      <c r="H70" s="13">
        <f t="shared" si="3"/>
        <v>70</v>
      </c>
    </row>
    <row r="71" spans="1:8" ht="12.75" customHeight="1" x14ac:dyDescent="0.35">
      <c r="B71" s="7" t="s">
        <v>264</v>
      </c>
      <c r="C71" s="7"/>
      <c r="D71" s="36"/>
      <c r="E71" s="36">
        <v>-2</v>
      </c>
      <c r="F71" s="13">
        <v>71</v>
      </c>
      <c r="G71" s="36" t="str">
        <f t="shared" si="2"/>
        <v>5BYE</v>
      </c>
      <c r="H71" s="13">
        <f t="shared" si="3"/>
        <v>71</v>
      </c>
    </row>
    <row r="72" spans="1:8" ht="12.75" customHeight="1" x14ac:dyDescent="0.35">
      <c r="B72" s="7" t="s">
        <v>265</v>
      </c>
      <c r="C72" s="7"/>
      <c r="D72" s="36"/>
      <c r="E72" s="36">
        <v>-2</v>
      </c>
      <c r="F72" s="13">
        <v>72</v>
      </c>
      <c r="G72" s="36" t="str">
        <f t="shared" si="2"/>
        <v>6BYE</v>
      </c>
      <c r="H72" s="13">
        <f t="shared" si="3"/>
        <v>72</v>
      </c>
    </row>
    <row r="73" spans="1:8" ht="12.75" customHeight="1" x14ac:dyDescent="0.35">
      <c r="B73" s="7" t="s">
        <v>266</v>
      </c>
      <c r="C73" s="7"/>
      <c r="D73" s="36"/>
      <c r="E73" s="36">
        <v>-2</v>
      </c>
      <c r="F73" s="13">
        <v>73</v>
      </c>
      <c r="G73" s="36" t="str">
        <f t="shared" si="2"/>
        <v>7BYE</v>
      </c>
      <c r="H73" s="13">
        <f t="shared" si="3"/>
        <v>73</v>
      </c>
    </row>
    <row r="74" spans="1:8" ht="12.75" customHeight="1" x14ac:dyDescent="0.35">
      <c r="B74" s="7" t="s">
        <v>267</v>
      </c>
      <c r="C74" s="7"/>
      <c r="D74" s="36"/>
      <c r="E74" s="36">
        <v>-2</v>
      </c>
      <c r="F74" s="13">
        <v>74</v>
      </c>
      <c r="G74" s="36" t="str">
        <f t="shared" si="2"/>
        <v>8BYE</v>
      </c>
      <c r="H74" s="13">
        <f t="shared" si="3"/>
        <v>74</v>
      </c>
    </row>
    <row r="75" spans="1:8" ht="12.75" customHeight="1" x14ac:dyDescent="0.35">
      <c r="B75" s="7" t="s">
        <v>268</v>
      </c>
      <c r="C75" s="7"/>
      <c r="D75" s="36"/>
      <c r="E75" s="36">
        <v>-2</v>
      </c>
      <c r="F75" s="13">
        <v>75</v>
      </c>
      <c r="G75" s="36" t="str">
        <f t="shared" si="2"/>
        <v>9BYE</v>
      </c>
      <c r="H75" s="13">
        <f t="shared" si="3"/>
        <v>75</v>
      </c>
    </row>
    <row r="76" spans="1:8" ht="12.75" customHeight="1" x14ac:dyDescent="0.35">
      <c r="B76" s="7" t="s">
        <v>269</v>
      </c>
      <c r="C76" s="7"/>
      <c r="D76" s="36"/>
      <c r="E76" s="36">
        <v>-2</v>
      </c>
      <c r="F76" s="13">
        <v>76</v>
      </c>
      <c r="G76" s="36" t="str">
        <f t="shared" si="2"/>
        <v>10BYE</v>
      </c>
      <c r="H76" s="13">
        <f t="shared" si="3"/>
        <v>76</v>
      </c>
    </row>
    <row r="77" spans="1:8" ht="12.75" customHeight="1" x14ac:dyDescent="0.35">
      <c r="B77" s="7" t="s">
        <v>270</v>
      </c>
      <c r="C77" s="7"/>
      <c r="D77" s="36"/>
      <c r="E77" s="36">
        <v>-2</v>
      </c>
      <c r="F77" s="13">
        <v>77</v>
      </c>
      <c r="G77" s="36" t="str">
        <f t="shared" si="2"/>
        <v>11BYE</v>
      </c>
      <c r="H77" s="13">
        <f t="shared" si="3"/>
        <v>77</v>
      </c>
    </row>
    <row r="78" spans="1:8" ht="12.75" customHeight="1" x14ac:dyDescent="0.35">
      <c r="B78" s="7"/>
      <c r="C78" s="7"/>
      <c r="F78" s="13"/>
      <c r="H78" s="13"/>
    </row>
    <row r="79" spans="1:8" ht="12.75" customHeight="1" x14ac:dyDescent="0.35">
      <c r="B79" s="7"/>
      <c r="C79" s="7"/>
      <c r="F79" s="13"/>
      <c r="H79" s="13"/>
    </row>
    <row r="80" spans="1:8" ht="12.75" customHeight="1" x14ac:dyDescent="0.35">
      <c r="B80" s="7"/>
      <c r="C80" s="7"/>
      <c r="F80" s="13"/>
      <c r="H80" s="13"/>
    </row>
    <row r="81" spans="2:8" ht="12.75" customHeight="1" x14ac:dyDescent="0.35">
      <c r="B81" s="7"/>
      <c r="C81" s="7"/>
      <c r="F81" s="13"/>
      <c r="H81" s="13"/>
    </row>
    <row r="82" spans="2:8" ht="12.75" customHeight="1" x14ac:dyDescent="0.35">
      <c r="B82" s="7"/>
      <c r="C82" s="7"/>
      <c r="F82" s="13"/>
      <c r="H82" s="13"/>
    </row>
    <row r="83" spans="2:8" ht="12.75" customHeight="1" x14ac:dyDescent="0.35">
      <c r="B83" s="7"/>
      <c r="C83" s="7"/>
      <c r="F83" s="13"/>
      <c r="H83" s="13"/>
    </row>
    <row r="84" spans="2:8" ht="12.75" customHeight="1" x14ac:dyDescent="0.35">
      <c r="B84" s="7"/>
      <c r="C84" s="7"/>
      <c r="F84" s="13"/>
      <c r="H84" s="13"/>
    </row>
    <row r="85" spans="2:8" ht="12.75" customHeight="1" x14ac:dyDescent="0.35">
      <c r="B85" s="7"/>
      <c r="C85" s="7"/>
      <c r="F85" s="13"/>
      <c r="H85" s="13"/>
    </row>
    <row r="86" spans="2:8" ht="12.75" customHeight="1" x14ac:dyDescent="0.35">
      <c r="B86" s="7"/>
      <c r="C86" s="7"/>
      <c r="F86" s="13"/>
      <c r="H86" s="13"/>
    </row>
    <row r="87" spans="2:8" ht="12.75" customHeight="1" x14ac:dyDescent="0.35">
      <c r="B87" s="7"/>
      <c r="C87" s="7"/>
      <c r="F87" s="13"/>
      <c r="H87" s="13"/>
    </row>
    <row r="88" spans="2:8" ht="12.75" customHeight="1" x14ac:dyDescent="0.35">
      <c r="B88" s="7"/>
      <c r="C88" s="7"/>
      <c r="F88" s="13"/>
      <c r="H88" s="13"/>
    </row>
    <row r="89" spans="2:8" ht="12.75" customHeight="1" x14ac:dyDescent="0.35">
      <c r="B89" s="7"/>
      <c r="C89" s="7"/>
      <c r="F89" s="13"/>
      <c r="H89" s="13"/>
    </row>
    <row r="90" spans="2:8" ht="12.75" customHeight="1" x14ac:dyDescent="0.35">
      <c r="B90" s="7"/>
      <c r="C90" s="7"/>
      <c r="F90" s="13"/>
      <c r="H90" s="13"/>
    </row>
    <row r="91" spans="2:8" ht="12.75" customHeight="1" x14ac:dyDescent="0.35">
      <c r="B91" s="7"/>
      <c r="C91" s="7"/>
      <c r="F91" s="13"/>
      <c r="H91" s="13"/>
    </row>
    <row r="92" spans="2:8" ht="12.75" customHeight="1" x14ac:dyDescent="0.35">
      <c r="B92" s="7"/>
      <c r="C92" s="7"/>
      <c r="F92" s="13"/>
      <c r="H92" s="13"/>
    </row>
    <row r="93" spans="2:8" ht="12.75" customHeight="1" x14ac:dyDescent="0.35">
      <c r="B93" s="7"/>
      <c r="C93" s="7"/>
      <c r="F93" s="13"/>
      <c r="H93" s="13"/>
    </row>
    <row r="94" spans="2:8" ht="12.75" customHeight="1" x14ac:dyDescent="0.35">
      <c r="B94" s="7"/>
      <c r="C94" s="7"/>
      <c r="F94" s="13"/>
      <c r="H94" s="13"/>
    </row>
    <row r="95" spans="2:8" ht="12.75" customHeight="1" x14ac:dyDescent="0.35">
      <c r="B95" s="7"/>
      <c r="C95" s="7"/>
      <c r="F95" s="13"/>
      <c r="H95" s="13"/>
    </row>
    <row r="96" spans="2:8" ht="12.75" customHeight="1" x14ac:dyDescent="0.35">
      <c r="B96" s="7"/>
      <c r="C96" s="7"/>
      <c r="F96" s="13"/>
      <c r="H96" s="13"/>
    </row>
    <row r="97" spans="2:8" ht="12.75" customHeight="1" x14ac:dyDescent="0.35">
      <c r="B97" s="7"/>
      <c r="C97" s="7"/>
      <c r="F97" s="13"/>
      <c r="H97" s="13"/>
    </row>
    <row r="98" spans="2:8" ht="12.75" customHeight="1" x14ac:dyDescent="0.35">
      <c r="B98" s="7"/>
      <c r="C98" s="7"/>
      <c r="F98" s="13"/>
      <c r="H98" s="13"/>
    </row>
    <row r="99" spans="2:8" ht="12.75" customHeight="1" x14ac:dyDescent="0.35">
      <c r="B99" s="7"/>
      <c r="C99" s="7"/>
      <c r="F99" s="13"/>
      <c r="H99" s="13"/>
    </row>
    <row r="100" spans="2:8" ht="12.75" customHeight="1" x14ac:dyDescent="0.35">
      <c r="B100" s="7"/>
      <c r="C100" s="7"/>
      <c r="F100" s="13"/>
      <c r="H100" s="13"/>
    </row>
    <row r="101" spans="2:8" ht="12.75" customHeight="1" x14ac:dyDescent="0.35">
      <c r="B101" s="7"/>
      <c r="C101" s="7"/>
      <c r="F101" s="13"/>
      <c r="H101" s="13"/>
    </row>
    <row r="102" spans="2:8" ht="12.75" customHeight="1" x14ac:dyDescent="0.35">
      <c r="B102" s="7"/>
      <c r="C102" s="7"/>
      <c r="F102" s="13"/>
      <c r="H102" s="13"/>
    </row>
    <row r="103" spans="2:8" ht="12.75" customHeight="1" x14ac:dyDescent="0.35">
      <c r="B103" s="7"/>
      <c r="C103" s="7"/>
      <c r="F103" s="13"/>
      <c r="H103" s="13"/>
    </row>
    <row r="104" spans="2:8" ht="12.75" customHeight="1" x14ac:dyDescent="0.35">
      <c r="B104" s="7"/>
      <c r="C104" s="7"/>
      <c r="F104" s="13"/>
      <c r="H104" s="13"/>
    </row>
    <row r="105" spans="2:8" ht="12.75" customHeight="1" x14ac:dyDescent="0.35">
      <c r="B105" s="7"/>
      <c r="C105" s="7"/>
      <c r="F105" s="13"/>
      <c r="H105" s="13"/>
    </row>
    <row r="106" spans="2:8" ht="12.75" customHeight="1" x14ac:dyDescent="0.35">
      <c r="B106" s="7"/>
      <c r="C106" s="7"/>
      <c r="F106" s="13"/>
      <c r="H106" s="13"/>
    </row>
    <row r="107" spans="2:8" ht="12.75" customHeight="1" x14ac:dyDescent="0.35">
      <c r="B107" s="7"/>
      <c r="C107" s="7"/>
      <c r="F107" s="13"/>
      <c r="H107" s="13"/>
    </row>
    <row r="108" spans="2:8" ht="12.75" customHeight="1" x14ac:dyDescent="0.35">
      <c r="B108" s="7"/>
      <c r="C108" s="7"/>
      <c r="F108" s="13"/>
      <c r="H108" s="13"/>
    </row>
    <row r="109" spans="2:8" ht="12.75" customHeight="1" x14ac:dyDescent="0.35">
      <c r="B109" s="7"/>
      <c r="C109" s="7"/>
      <c r="F109" s="13"/>
      <c r="H109" s="13"/>
    </row>
    <row r="110" spans="2:8" ht="12.75" customHeight="1" x14ac:dyDescent="0.35">
      <c r="B110" s="7"/>
      <c r="C110" s="7"/>
      <c r="F110" s="13"/>
      <c r="H110" s="13"/>
    </row>
    <row r="111" spans="2:8" ht="12.75" customHeight="1" x14ac:dyDescent="0.35">
      <c r="B111" s="7"/>
      <c r="C111" s="7"/>
      <c r="F111" s="13"/>
      <c r="H111" s="13"/>
    </row>
    <row r="112" spans="2:8" ht="12.75" customHeight="1" x14ac:dyDescent="0.35">
      <c r="B112" s="7"/>
      <c r="C112" s="7"/>
      <c r="F112" s="13"/>
      <c r="H112" s="13"/>
    </row>
    <row r="113" spans="2:8" ht="12.75" customHeight="1" x14ac:dyDescent="0.35">
      <c r="B113" s="7"/>
      <c r="C113" s="7"/>
      <c r="F113" s="13"/>
      <c r="H113" s="13"/>
    </row>
    <row r="114" spans="2:8" ht="12.75" customHeight="1" x14ac:dyDescent="0.35">
      <c r="B114" s="7"/>
      <c r="C114" s="7"/>
      <c r="F114" s="13"/>
      <c r="H114" s="13"/>
    </row>
    <row r="115" spans="2:8" ht="12.75" customHeight="1" x14ac:dyDescent="0.35">
      <c r="B115" s="7"/>
      <c r="C115" s="7"/>
      <c r="F115" s="13"/>
      <c r="H115" s="13"/>
    </row>
    <row r="116" spans="2:8" ht="12.75" customHeight="1" x14ac:dyDescent="0.35">
      <c r="B116" s="7"/>
      <c r="C116" s="7"/>
      <c r="F116" s="13"/>
      <c r="H116" s="13"/>
    </row>
    <row r="117" spans="2:8" ht="12.75" customHeight="1" x14ac:dyDescent="0.35">
      <c r="B117" s="7"/>
      <c r="C117" s="7"/>
      <c r="F117" s="13"/>
      <c r="H117" s="13"/>
    </row>
    <row r="118" spans="2:8" ht="12.75" customHeight="1" x14ac:dyDescent="0.35">
      <c r="B118" s="7"/>
      <c r="C118" s="7"/>
      <c r="F118" s="13"/>
      <c r="H118" s="13"/>
    </row>
    <row r="119" spans="2:8" ht="12.75" customHeight="1" x14ac:dyDescent="0.35">
      <c r="B119" s="7"/>
      <c r="C119" s="7"/>
      <c r="F119" s="13"/>
      <c r="H119" s="13"/>
    </row>
    <row r="120" spans="2:8" ht="12.75" customHeight="1" x14ac:dyDescent="0.35">
      <c r="B120" s="7"/>
      <c r="C120" s="7"/>
      <c r="F120" s="13"/>
      <c r="H120" s="13"/>
    </row>
    <row r="121" spans="2:8" ht="12.75" customHeight="1" x14ac:dyDescent="0.35">
      <c r="B121" s="7"/>
      <c r="C121" s="7"/>
      <c r="F121" s="13"/>
      <c r="H121" s="13"/>
    </row>
    <row r="122" spans="2:8" ht="12.75" customHeight="1" x14ac:dyDescent="0.35">
      <c r="B122" s="7"/>
      <c r="C122" s="7"/>
      <c r="F122" s="13"/>
      <c r="H122" s="13"/>
    </row>
    <row r="123" spans="2:8" ht="12.75" customHeight="1" x14ac:dyDescent="0.35">
      <c r="B123" s="7"/>
      <c r="C123" s="7"/>
      <c r="F123" s="13"/>
      <c r="H123" s="13"/>
    </row>
    <row r="124" spans="2:8" ht="12.75" customHeight="1" x14ac:dyDescent="0.35">
      <c r="B124" s="7"/>
      <c r="C124" s="7"/>
      <c r="F124" s="13"/>
      <c r="H124" s="13"/>
    </row>
    <row r="125" spans="2:8" ht="12.75" customHeight="1" x14ac:dyDescent="0.35">
      <c r="B125" s="7"/>
      <c r="C125" s="7"/>
      <c r="F125" s="13"/>
      <c r="H125" s="13"/>
    </row>
    <row r="126" spans="2:8" ht="12.75" customHeight="1" x14ac:dyDescent="0.35">
      <c r="B126" s="7"/>
      <c r="C126" s="7"/>
      <c r="F126" s="13"/>
      <c r="H126" s="13"/>
    </row>
    <row r="127" spans="2:8" ht="12.75" customHeight="1" x14ac:dyDescent="0.35">
      <c r="B127" s="7"/>
      <c r="C127" s="7"/>
      <c r="F127" s="13"/>
      <c r="H127" s="13"/>
    </row>
    <row r="128" spans="2:8" ht="12.75" customHeight="1" x14ac:dyDescent="0.35">
      <c r="B128" s="7"/>
      <c r="C128" s="7"/>
      <c r="F128" s="13"/>
      <c r="H128" s="13"/>
    </row>
    <row r="129" spans="2:8" ht="12.75" customHeight="1" x14ac:dyDescent="0.35">
      <c r="B129" s="7"/>
      <c r="C129" s="7"/>
      <c r="F129" s="13"/>
      <c r="H129" s="13"/>
    </row>
    <row r="130" spans="2:8" ht="12.75" customHeight="1" x14ac:dyDescent="0.35">
      <c r="B130" s="7"/>
      <c r="C130" s="7"/>
      <c r="F130" s="13"/>
      <c r="H130" s="13"/>
    </row>
    <row r="131" spans="2:8" ht="12.75" customHeight="1" x14ac:dyDescent="0.35">
      <c r="B131" s="7"/>
      <c r="C131" s="7"/>
      <c r="F131" s="13"/>
      <c r="H131" s="13"/>
    </row>
    <row r="132" spans="2:8" ht="12.75" customHeight="1" x14ac:dyDescent="0.35">
      <c r="B132" s="7"/>
      <c r="C132" s="7"/>
      <c r="F132" s="13"/>
      <c r="H132" s="13"/>
    </row>
    <row r="133" spans="2:8" ht="12.75" customHeight="1" x14ac:dyDescent="0.35">
      <c r="B133" s="7"/>
      <c r="C133" s="7"/>
      <c r="F133" s="13"/>
      <c r="H133" s="13"/>
    </row>
    <row r="134" spans="2:8" ht="12.75" customHeight="1" x14ac:dyDescent="0.35">
      <c r="B134" s="7"/>
      <c r="C134" s="7"/>
      <c r="F134" s="13"/>
      <c r="H134" s="13"/>
    </row>
    <row r="135" spans="2:8" ht="12.75" customHeight="1" x14ac:dyDescent="0.35">
      <c r="B135" s="7"/>
      <c r="C135" s="7"/>
      <c r="F135" s="13"/>
      <c r="H135" s="13"/>
    </row>
    <row r="136" spans="2:8" ht="12.75" customHeight="1" x14ac:dyDescent="0.35">
      <c r="B136" s="7"/>
      <c r="C136" s="7"/>
      <c r="F136" s="13"/>
      <c r="H136" s="13"/>
    </row>
    <row r="137" spans="2:8" ht="12.75" customHeight="1" x14ac:dyDescent="0.35">
      <c r="B137" s="7"/>
      <c r="C137" s="7"/>
      <c r="F137" s="13"/>
      <c r="H137" s="13"/>
    </row>
    <row r="138" spans="2:8" ht="12.75" customHeight="1" x14ac:dyDescent="0.35">
      <c r="B138" s="7"/>
      <c r="C138" s="7"/>
      <c r="F138" s="13"/>
      <c r="H138" s="13"/>
    </row>
    <row r="139" spans="2:8" ht="12.75" customHeight="1" x14ac:dyDescent="0.35">
      <c r="B139" s="7"/>
      <c r="C139" s="7"/>
      <c r="F139" s="13"/>
      <c r="H139" s="13"/>
    </row>
    <row r="140" spans="2:8" ht="12.75" customHeight="1" x14ac:dyDescent="0.35">
      <c r="B140" s="7"/>
      <c r="C140" s="7"/>
      <c r="F140" s="13"/>
      <c r="H140" s="13"/>
    </row>
    <row r="141" spans="2:8" ht="12.75" customHeight="1" x14ac:dyDescent="0.35">
      <c r="B141" s="7"/>
      <c r="C141" s="7"/>
      <c r="F141" s="13"/>
      <c r="H141" s="13"/>
    </row>
    <row r="142" spans="2:8" ht="12.75" customHeight="1" x14ac:dyDescent="0.35">
      <c r="B142" s="7"/>
      <c r="C142" s="7"/>
      <c r="F142" s="13"/>
      <c r="H142" s="13"/>
    </row>
    <row r="143" spans="2:8" ht="12.75" customHeight="1" x14ac:dyDescent="0.35">
      <c r="B143" s="7"/>
      <c r="C143" s="7"/>
      <c r="F143" s="13"/>
      <c r="H143" s="13"/>
    </row>
    <row r="144" spans="2:8" ht="12.75" customHeight="1" x14ac:dyDescent="0.35">
      <c r="B144" s="7"/>
      <c r="C144" s="7"/>
      <c r="F144" s="13"/>
      <c r="H144" s="13"/>
    </row>
    <row r="145" spans="2:8" ht="12.75" customHeight="1" x14ac:dyDescent="0.35">
      <c r="B145" s="7"/>
      <c r="C145" s="7"/>
      <c r="F145" s="13"/>
      <c r="H145" s="13"/>
    </row>
    <row r="146" spans="2:8" ht="12.75" customHeight="1" x14ac:dyDescent="0.35">
      <c r="B146" s="7"/>
      <c r="C146" s="7"/>
      <c r="F146" s="13"/>
      <c r="H146" s="13"/>
    </row>
    <row r="147" spans="2:8" ht="12.75" customHeight="1" x14ac:dyDescent="0.35">
      <c r="B147" s="7"/>
      <c r="C147" s="7"/>
      <c r="F147" s="13"/>
      <c r="H147" s="13"/>
    </row>
    <row r="148" spans="2:8" ht="12.75" customHeight="1" x14ac:dyDescent="0.35">
      <c r="B148" s="7"/>
      <c r="C148" s="7"/>
      <c r="F148" s="13"/>
      <c r="H148" s="13"/>
    </row>
    <row r="149" spans="2:8" ht="12.75" customHeight="1" x14ac:dyDescent="0.35">
      <c r="B149" s="7"/>
      <c r="C149" s="7"/>
      <c r="F149" s="13"/>
      <c r="H149" s="13"/>
    </row>
    <row r="150" spans="2:8" ht="12.75" customHeight="1" x14ac:dyDescent="0.35">
      <c r="B150" s="7"/>
      <c r="C150" s="7"/>
      <c r="F150" s="13"/>
      <c r="H150" s="13"/>
    </row>
    <row r="151" spans="2:8" ht="12.75" customHeight="1" x14ac:dyDescent="0.35">
      <c r="B151" s="7"/>
      <c r="C151" s="7"/>
      <c r="F151" s="13"/>
      <c r="H151" s="13"/>
    </row>
    <row r="152" spans="2:8" ht="12.75" customHeight="1" x14ac:dyDescent="0.35">
      <c r="B152" s="7"/>
      <c r="C152" s="7"/>
      <c r="F152" s="13"/>
      <c r="H152" s="13"/>
    </row>
    <row r="153" spans="2:8" ht="12.75" customHeight="1" x14ac:dyDescent="0.35">
      <c r="B153" s="7"/>
      <c r="C153" s="7"/>
      <c r="F153" s="13"/>
      <c r="H153" s="13"/>
    </row>
    <row r="154" spans="2:8" ht="12.75" customHeight="1" x14ac:dyDescent="0.35">
      <c r="B154" s="7"/>
      <c r="C154" s="7"/>
      <c r="F154" s="13"/>
      <c r="H154" s="13"/>
    </row>
    <row r="155" spans="2:8" ht="12.75" customHeight="1" x14ac:dyDescent="0.35">
      <c r="B155" s="7"/>
      <c r="C155" s="7"/>
      <c r="F155" s="13"/>
      <c r="H155" s="13"/>
    </row>
    <row r="156" spans="2:8" ht="12.75" customHeight="1" x14ac:dyDescent="0.35">
      <c r="B156" s="7"/>
      <c r="C156" s="7"/>
      <c r="F156" s="13"/>
      <c r="H156" s="13"/>
    </row>
    <row r="157" spans="2:8" ht="12.75" customHeight="1" x14ac:dyDescent="0.35">
      <c r="B157" s="7"/>
      <c r="C157" s="7"/>
      <c r="F157" s="13"/>
      <c r="H157" s="13"/>
    </row>
    <row r="158" spans="2:8" ht="12.75" customHeight="1" x14ac:dyDescent="0.35">
      <c r="B158" s="7"/>
      <c r="C158" s="7"/>
      <c r="F158" s="13"/>
      <c r="H158" s="13"/>
    </row>
    <row r="159" spans="2:8" ht="12.75" customHeight="1" x14ac:dyDescent="0.35">
      <c r="B159" s="7"/>
      <c r="C159" s="7"/>
      <c r="F159" s="13"/>
      <c r="H159" s="13"/>
    </row>
    <row r="160" spans="2:8" ht="12.75" customHeight="1" x14ac:dyDescent="0.35">
      <c r="B160" s="7"/>
      <c r="C160" s="7"/>
      <c r="F160" s="13"/>
      <c r="H160" s="13"/>
    </row>
    <row r="161" spans="2:8" ht="12.75" customHeight="1" x14ac:dyDescent="0.35">
      <c r="B161" s="7"/>
      <c r="C161" s="7"/>
      <c r="F161" s="13"/>
      <c r="H161" s="13"/>
    </row>
    <row r="162" spans="2:8" ht="12.75" customHeight="1" x14ac:dyDescent="0.35">
      <c r="B162" s="7"/>
      <c r="C162" s="7"/>
      <c r="F162" s="13"/>
      <c r="H162" s="13"/>
    </row>
    <row r="163" spans="2:8" ht="12.75" customHeight="1" x14ac:dyDescent="0.35">
      <c r="B163" s="7"/>
      <c r="C163" s="7"/>
      <c r="F163" s="13"/>
      <c r="H163" s="13"/>
    </row>
    <row r="164" spans="2:8" ht="12.75" customHeight="1" x14ac:dyDescent="0.35">
      <c r="B164" s="7"/>
      <c r="C164" s="7"/>
      <c r="F164" s="13"/>
      <c r="H164" s="13"/>
    </row>
    <row r="165" spans="2:8" ht="12.75" customHeight="1" x14ac:dyDescent="0.35">
      <c r="B165" s="7"/>
      <c r="C165" s="7"/>
      <c r="F165" s="13"/>
      <c r="H165" s="13"/>
    </row>
    <row r="166" spans="2:8" ht="12.75" customHeight="1" x14ac:dyDescent="0.35">
      <c r="B166" s="7"/>
      <c r="C166" s="7"/>
      <c r="F166" s="13"/>
      <c r="H166" s="13"/>
    </row>
    <row r="167" spans="2:8" ht="12.75" customHeight="1" x14ac:dyDescent="0.35">
      <c r="B167" s="7"/>
      <c r="C167" s="7"/>
      <c r="F167" s="13"/>
      <c r="H167" s="13"/>
    </row>
    <row r="168" spans="2:8" ht="12.75" customHeight="1" x14ac:dyDescent="0.35">
      <c r="B168" s="7"/>
      <c r="C168" s="7"/>
      <c r="F168" s="13"/>
      <c r="H168" s="13"/>
    </row>
    <row r="169" spans="2:8" ht="12.75" customHeight="1" x14ac:dyDescent="0.35">
      <c r="B169" s="7"/>
      <c r="C169" s="7"/>
      <c r="F169" s="13"/>
      <c r="H169" s="13"/>
    </row>
    <row r="170" spans="2:8" ht="12.75" customHeight="1" x14ac:dyDescent="0.35">
      <c r="B170" s="7"/>
      <c r="C170" s="7"/>
      <c r="F170" s="13"/>
      <c r="H170" s="13"/>
    </row>
    <row r="171" spans="2:8" ht="12.75" customHeight="1" x14ac:dyDescent="0.35">
      <c r="B171" s="7"/>
      <c r="C171" s="7"/>
      <c r="F171" s="13"/>
      <c r="H171" s="13"/>
    </row>
    <row r="172" spans="2:8" ht="12.75" customHeight="1" x14ac:dyDescent="0.35">
      <c r="B172" s="7"/>
      <c r="C172" s="7"/>
      <c r="F172" s="13"/>
      <c r="H172" s="13"/>
    </row>
    <row r="173" spans="2:8" ht="12.75" customHeight="1" x14ac:dyDescent="0.35">
      <c r="B173" s="7"/>
      <c r="C173" s="7"/>
      <c r="F173" s="13"/>
      <c r="H173" s="13"/>
    </row>
    <row r="174" spans="2:8" ht="12.75" customHeight="1" x14ac:dyDescent="0.35">
      <c r="B174" s="7"/>
      <c r="C174" s="7"/>
      <c r="F174" s="13"/>
      <c r="H174" s="13"/>
    </row>
    <row r="175" spans="2:8" ht="12.75" customHeight="1" x14ac:dyDescent="0.35">
      <c r="B175" s="7"/>
      <c r="C175" s="7"/>
      <c r="F175" s="13"/>
      <c r="H175" s="13"/>
    </row>
    <row r="176" spans="2:8" ht="12.75" customHeight="1" x14ac:dyDescent="0.35">
      <c r="B176" s="7"/>
      <c r="C176" s="7"/>
      <c r="F176" s="13"/>
      <c r="H176" s="13"/>
    </row>
    <row r="177" spans="2:8" ht="12.75" customHeight="1" x14ac:dyDescent="0.35">
      <c r="B177" s="7"/>
      <c r="C177" s="7"/>
      <c r="F177" s="13"/>
      <c r="H177" s="13"/>
    </row>
    <row r="178" spans="2:8" ht="12.75" customHeight="1" x14ac:dyDescent="0.35">
      <c r="B178" s="7"/>
      <c r="C178" s="7"/>
      <c r="F178" s="13"/>
      <c r="H178" s="13"/>
    </row>
    <row r="179" spans="2:8" ht="12.75" customHeight="1" x14ac:dyDescent="0.35">
      <c r="B179" s="7"/>
      <c r="C179" s="7"/>
      <c r="F179" s="13"/>
      <c r="H179" s="13"/>
    </row>
    <row r="180" spans="2:8" ht="12.75" customHeight="1" x14ac:dyDescent="0.35">
      <c r="B180" s="7"/>
      <c r="C180" s="7"/>
      <c r="F180" s="13"/>
      <c r="H180" s="13"/>
    </row>
    <row r="181" spans="2:8" ht="12.75" customHeight="1" x14ac:dyDescent="0.35">
      <c r="B181" s="7"/>
      <c r="C181" s="7"/>
      <c r="F181" s="13"/>
      <c r="H181" s="13"/>
    </row>
    <row r="182" spans="2:8" ht="12.75" customHeight="1" x14ac:dyDescent="0.35">
      <c r="B182" s="7"/>
      <c r="C182" s="7"/>
      <c r="F182" s="13"/>
      <c r="H182" s="13"/>
    </row>
    <row r="183" spans="2:8" ht="12.75" customHeight="1" x14ac:dyDescent="0.35">
      <c r="B183" s="7"/>
      <c r="C183" s="7"/>
      <c r="F183" s="13"/>
      <c r="H183" s="13"/>
    </row>
    <row r="184" spans="2:8" ht="12.75" customHeight="1" x14ac:dyDescent="0.35">
      <c r="B184" s="7"/>
      <c r="C184" s="7"/>
      <c r="F184" s="13"/>
      <c r="H184" s="13"/>
    </row>
    <row r="185" spans="2:8" ht="12.75" customHeight="1" x14ac:dyDescent="0.35">
      <c r="B185" s="7"/>
      <c r="C185" s="7"/>
      <c r="F185" s="13"/>
      <c r="H185" s="13"/>
    </row>
    <row r="186" spans="2:8" ht="12.75" customHeight="1" x14ac:dyDescent="0.35">
      <c r="B186" s="7"/>
      <c r="C186" s="7"/>
      <c r="F186" s="13"/>
      <c r="H186" s="13"/>
    </row>
    <row r="187" spans="2:8" ht="12.75" customHeight="1" x14ac:dyDescent="0.35">
      <c r="B187" s="7"/>
      <c r="C187" s="7"/>
      <c r="F187" s="13"/>
      <c r="H187" s="13"/>
    </row>
    <row r="188" spans="2:8" ht="12.75" customHeight="1" x14ac:dyDescent="0.35">
      <c r="B188" s="7"/>
      <c r="C188" s="7"/>
      <c r="F188" s="13"/>
      <c r="H188" s="13"/>
    </row>
    <row r="189" spans="2:8" ht="12.75" customHeight="1" x14ac:dyDescent="0.35">
      <c r="B189" s="7"/>
      <c r="C189" s="7"/>
      <c r="F189" s="13"/>
      <c r="H189" s="13"/>
    </row>
    <row r="190" spans="2:8" ht="12.75" customHeight="1" x14ac:dyDescent="0.35">
      <c r="B190" s="7"/>
      <c r="C190" s="7"/>
      <c r="F190" s="13"/>
      <c r="H190" s="13"/>
    </row>
    <row r="191" spans="2:8" ht="12.75" customHeight="1" x14ac:dyDescent="0.35">
      <c r="B191" s="7"/>
      <c r="C191" s="7"/>
      <c r="F191" s="13"/>
      <c r="H191" s="13"/>
    </row>
    <row r="192" spans="2:8" ht="12.75" customHeight="1" x14ac:dyDescent="0.35">
      <c r="B192" s="7"/>
      <c r="C192" s="7"/>
      <c r="F192" s="13"/>
      <c r="H192" s="13"/>
    </row>
    <row r="193" spans="2:8" ht="12.75" customHeight="1" x14ac:dyDescent="0.35">
      <c r="B193" s="7"/>
      <c r="C193" s="7"/>
      <c r="F193" s="13"/>
      <c r="H193" s="13"/>
    </row>
    <row r="194" spans="2:8" ht="12.75" customHeight="1" x14ac:dyDescent="0.35">
      <c r="B194" s="7"/>
      <c r="C194" s="7"/>
      <c r="F194" s="13"/>
      <c r="H194" s="13"/>
    </row>
    <row r="195" spans="2:8" ht="12.75" customHeight="1" x14ac:dyDescent="0.35">
      <c r="B195" s="7"/>
      <c r="C195" s="7"/>
      <c r="F195" s="13"/>
      <c r="H195" s="13"/>
    </row>
    <row r="196" spans="2:8" ht="12.75" customHeight="1" x14ac:dyDescent="0.35">
      <c r="B196" s="7"/>
      <c r="C196" s="7"/>
      <c r="F196" s="13"/>
      <c r="H196" s="13"/>
    </row>
    <row r="197" spans="2:8" ht="12.75" customHeight="1" x14ac:dyDescent="0.35">
      <c r="B197" s="7"/>
      <c r="C197" s="7"/>
      <c r="F197" s="13"/>
      <c r="H197" s="13"/>
    </row>
    <row r="198" spans="2:8" ht="12.75" customHeight="1" x14ac:dyDescent="0.35">
      <c r="B198" s="7"/>
      <c r="C198" s="7"/>
      <c r="F198" s="13"/>
      <c r="H198" s="13"/>
    </row>
    <row r="199" spans="2:8" ht="12.75" customHeight="1" x14ac:dyDescent="0.35">
      <c r="B199" s="7"/>
      <c r="C199" s="7"/>
      <c r="F199" s="13"/>
      <c r="H199" s="13"/>
    </row>
    <row r="200" spans="2:8" ht="12.75" customHeight="1" x14ac:dyDescent="0.35">
      <c r="B200" s="7"/>
      <c r="C200" s="7"/>
      <c r="F200" s="13"/>
      <c r="H200" s="13"/>
    </row>
    <row r="201" spans="2:8" ht="12.75" customHeight="1" x14ac:dyDescent="0.35">
      <c r="B201" s="7"/>
      <c r="C201" s="7"/>
      <c r="F201" s="13"/>
      <c r="H201" s="13"/>
    </row>
    <row r="202" spans="2:8" ht="12.75" customHeight="1" x14ac:dyDescent="0.35">
      <c r="B202" s="7"/>
      <c r="C202" s="7"/>
      <c r="F202" s="13"/>
      <c r="H202" s="13"/>
    </row>
    <row r="203" spans="2:8" ht="12.75" customHeight="1" x14ac:dyDescent="0.35">
      <c r="B203" s="7"/>
      <c r="C203" s="7"/>
      <c r="F203" s="13"/>
      <c r="H203" s="13"/>
    </row>
    <row r="204" spans="2:8" ht="12.75" customHeight="1" x14ac:dyDescent="0.35">
      <c r="B204" s="7"/>
      <c r="C204" s="7"/>
      <c r="F204" s="13"/>
      <c r="H204" s="13"/>
    </row>
    <row r="205" spans="2:8" ht="12.75" customHeight="1" x14ac:dyDescent="0.35">
      <c r="B205" s="7"/>
      <c r="C205" s="7"/>
      <c r="F205" s="13"/>
      <c r="H205" s="13"/>
    </row>
    <row r="206" spans="2:8" ht="12.75" customHeight="1" x14ac:dyDescent="0.35">
      <c r="B206" s="7"/>
      <c r="C206" s="7"/>
      <c r="F206" s="13"/>
      <c r="H206" s="13"/>
    </row>
    <row r="207" spans="2:8" ht="12.75" customHeight="1" x14ac:dyDescent="0.35">
      <c r="B207" s="7"/>
      <c r="C207" s="7"/>
      <c r="F207" s="13"/>
      <c r="H207" s="13"/>
    </row>
    <row r="208" spans="2:8" ht="12.75" customHeight="1" x14ac:dyDescent="0.35">
      <c r="B208" s="7"/>
      <c r="C208" s="7"/>
      <c r="F208" s="13"/>
      <c r="H208" s="13"/>
    </row>
    <row r="209" spans="2:8" ht="12.75" customHeight="1" x14ac:dyDescent="0.35">
      <c r="B209" s="7"/>
      <c r="C209" s="7"/>
      <c r="F209" s="13"/>
      <c r="H209" s="13"/>
    </row>
    <row r="210" spans="2:8" ht="12.75" customHeight="1" x14ac:dyDescent="0.35">
      <c r="B210" s="7"/>
      <c r="C210" s="7"/>
      <c r="F210" s="13"/>
      <c r="H210" s="13"/>
    </row>
    <row r="211" spans="2:8" ht="12.75" customHeight="1" x14ac:dyDescent="0.35">
      <c r="B211" s="7"/>
      <c r="C211" s="7"/>
      <c r="F211" s="13"/>
      <c r="H211" s="13"/>
    </row>
    <row r="212" spans="2:8" ht="12.75" customHeight="1" x14ac:dyDescent="0.35">
      <c r="B212" s="7"/>
      <c r="C212" s="7"/>
      <c r="F212" s="13"/>
      <c r="H212" s="13"/>
    </row>
    <row r="213" spans="2:8" ht="12.75" customHeight="1" x14ac:dyDescent="0.35">
      <c r="B213" s="7"/>
      <c r="C213" s="7"/>
      <c r="F213" s="13"/>
      <c r="H213" s="13"/>
    </row>
    <row r="214" spans="2:8" ht="12.75" customHeight="1" x14ac:dyDescent="0.35">
      <c r="B214" s="7"/>
      <c r="C214" s="7"/>
      <c r="F214" s="13"/>
      <c r="H214" s="13"/>
    </row>
    <row r="215" spans="2:8" ht="12.75" customHeight="1" x14ac:dyDescent="0.35">
      <c r="B215" s="7"/>
      <c r="C215" s="7"/>
      <c r="F215" s="13"/>
      <c r="H215" s="13"/>
    </row>
    <row r="216" spans="2:8" ht="12.75" customHeight="1" x14ac:dyDescent="0.35">
      <c r="B216" s="7"/>
      <c r="C216" s="7"/>
      <c r="F216" s="13"/>
      <c r="H216" s="13"/>
    </row>
    <row r="217" spans="2:8" ht="12.75" customHeight="1" x14ac:dyDescent="0.35">
      <c r="B217" s="7"/>
      <c r="C217" s="7"/>
      <c r="F217" s="13"/>
      <c r="H217" s="13"/>
    </row>
    <row r="218" spans="2:8" ht="12.75" customHeight="1" x14ac:dyDescent="0.35">
      <c r="B218" s="7"/>
      <c r="C218" s="7"/>
      <c r="F218" s="13"/>
      <c r="H218" s="13"/>
    </row>
    <row r="219" spans="2:8" ht="12.75" customHeight="1" x14ac:dyDescent="0.35">
      <c r="B219" s="7"/>
      <c r="C219" s="7"/>
      <c r="F219" s="13"/>
      <c r="H219" s="13"/>
    </row>
    <row r="220" spans="2:8" ht="12.75" customHeight="1" x14ac:dyDescent="0.35">
      <c r="B220" s="7"/>
      <c r="C220" s="7"/>
      <c r="F220" s="13"/>
      <c r="H220" s="13"/>
    </row>
    <row r="221" spans="2:8" ht="12.75" customHeight="1" x14ac:dyDescent="0.35">
      <c r="B221" s="7"/>
      <c r="C221" s="7"/>
      <c r="F221" s="13"/>
      <c r="H221" s="13"/>
    </row>
    <row r="222" spans="2:8" ht="12.75" customHeight="1" x14ac:dyDescent="0.35">
      <c r="B222" s="7"/>
      <c r="C222" s="7"/>
      <c r="F222" s="13"/>
      <c r="H222" s="13"/>
    </row>
    <row r="223" spans="2:8" ht="12.75" customHeight="1" x14ac:dyDescent="0.35">
      <c r="B223" s="7"/>
      <c r="C223" s="7"/>
      <c r="F223" s="13"/>
      <c r="H223" s="13"/>
    </row>
    <row r="224" spans="2:8" ht="12.75" customHeight="1" x14ac:dyDescent="0.35">
      <c r="B224" s="7"/>
      <c r="C224" s="7"/>
      <c r="F224" s="13"/>
      <c r="H224" s="13"/>
    </row>
    <row r="225" spans="2:8" ht="12.75" customHeight="1" x14ac:dyDescent="0.35">
      <c r="B225" s="7"/>
      <c r="C225" s="7"/>
      <c r="F225" s="13"/>
      <c r="H225" s="13"/>
    </row>
    <row r="226" spans="2:8" ht="12.75" customHeight="1" x14ac:dyDescent="0.35">
      <c r="B226" s="7"/>
      <c r="C226" s="7"/>
      <c r="F226" s="13"/>
      <c r="H226" s="13"/>
    </row>
    <row r="227" spans="2:8" ht="12.75" customHeight="1" x14ac:dyDescent="0.35">
      <c r="B227" s="7"/>
      <c r="C227" s="7"/>
      <c r="F227" s="13"/>
      <c r="H227" s="13"/>
    </row>
    <row r="228" spans="2:8" ht="12.75" customHeight="1" x14ac:dyDescent="0.35">
      <c r="B228" s="7"/>
      <c r="C228" s="7"/>
      <c r="F228" s="13"/>
      <c r="H228" s="13"/>
    </row>
    <row r="229" spans="2:8" ht="12.75" customHeight="1" x14ac:dyDescent="0.35">
      <c r="B229" s="7"/>
      <c r="C229" s="7"/>
      <c r="F229" s="13"/>
      <c r="H229" s="13"/>
    </row>
    <row r="230" spans="2:8" ht="12.75" customHeight="1" x14ac:dyDescent="0.35">
      <c r="B230" s="7"/>
      <c r="C230" s="7"/>
      <c r="F230" s="13"/>
      <c r="H230" s="13"/>
    </row>
    <row r="231" spans="2:8" ht="12.75" customHeight="1" x14ac:dyDescent="0.35">
      <c r="B231" s="7"/>
      <c r="C231" s="7"/>
      <c r="F231" s="13"/>
      <c r="H231" s="13"/>
    </row>
    <row r="232" spans="2:8" ht="12.75" customHeight="1" x14ac:dyDescent="0.35">
      <c r="B232" s="7"/>
      <c r="C232" s="7"/>
      <c r="F232" s="13"/>
      <c r="H232" s="13"/>
    </row>
    <row r="233" spans="2:8" ht="12.75" customHeight="1" x14ac:dyDescent="0.35">
      <c r="B233" s="7"/>
      <c r="C233" s="7"/>
      <c r="F233" s="13"/>
      <c r="H233" s="13"/>
    </row>
    <row r="234" spans="2:8" ht="12.75" customHeight="1" x14ac:dyDescent="0.35">
      <c r="B234" s="7"/>
      <c r="C234" s="7"/>
      <c r="F234" s="13"/>
      <c r="H234" s="13"/>
    </row>
    <row r="235" spans="2:8" ht="12.75" customHeight="1" x14ac:dyDescent="0.35">
      <c r="B235" s="7"/>
      <c r="C235" s="7"/>
      <c r="F235" s="13"/>
      <c r="H235" s="13"/>
    </row>
    <row r="236" spans="2:8" ht="12.75" customHeight="1" x14ac:dyDescent="0.35">
      <c r="B236" s="7"/>
      <c r="C236" s="7"/>
      <c r="F236" s="13"/>
      <c r="H236" s="13"/>
    </row>
    <row r="237" spans="2:8" ht="12.75" customHeight="1" x14ac:dyDescent="0.35">
      <c r="B237" s="7"/>
      <c r="C237" s="7"/>
      <c r="F237" s="13"/>
      <c r="H237" s="13"/>
    </row>
    <row r="238" spans="2:8" ht="12.75" customHeight="1" x14ac:dyDescent="0.35">
      <c r="B238" s="7"/>
      <c r="C238" s="7"/>
      <c r="F238" s="13"/>
      <c r="H238" s="13"/>
    </row>
    <row r="239" spans="2:8" ht="12.75" customHeight="1" x14ac:dyDescent="0.35">
      <c r="B239" s="7"/>
      <c r="C239" s="7"/>
      <c r="F239" s="13"/>
      <c r="H239" s="13"/>
    </row>
    <row r="240" spans="2:8" ht="12.75" customHeight="1" x14ac:dyDescent="0.35">
      <c r="B240" s="7"/>
      <c r="C240" s="7"/>
      <c r="F240" s="13"/>
      <c r="H240" s="13"/>
    </row>
    <row r="241" spans="2:8" ht="12.75" customHeight="1" x14ac:dyDescent="0.35">
      <c r="B241" s="7"/>
      <c r="C241" s="7"/>
      <c r="F241" s="13"/>
      <c r="H241" s="13"/>
    </row>
    <row r="242" spans="2:8" ht="12.75" customHeight="1" x14ac:dyDescent="0.35">
      <c r="B242" s="7"/>
      <c r="C242" s="7"/>
      <c r="F242" s="13"/>
      <c r="H242" s="13"/>
    </row>
    <row r="243" spans="2:8" ht="12.75" customHeight="1" x14ac:dyDescent="0.35">
      <c r="B243" s="7"/>
      <c r="C243" s="7"/>
      <c r="F243" s="13"/>
      <c r="H243" s="13"/>
    </row>
    <row r="244" spans="2:8" ht="12.75" customHeight="1" x14ac:dyDescent="0.35">
      <c r="B244" s="7"/>
      <c r="C244" s="7"/>
      <c r="F244" s="13"/>
      <c r="H244" s="13"/>
    </row>
    <row r="245" spans="2:8" ht="12.75" customHeight="1" x14ac:dyDescent="0.35">
      <c r="B245" s="7"/>
      <c r="C245" s="7"/>
      <c r="F245" s="13"/>
      <c r="H245" s="13"/>
    </row>
    <row r="246" spans="2:8" ht="12.75" customHeight="1" x14ac:dyDescent="0.35">
      <c r="B246" s="7"/>
      <c r="C246" s="7"/>
      <c r="F246" s="13"/>
      <c r="H246" s="13"/>
    </row>
    <row r="247" spans="2:8" ht="12.75" customHeight="1" x14ac:dyDescent="0.35">
      <c r="B247" s="7"/>
      <c r="C247" s="7"/>
      <c r="F247" s="13"/>
      <c r="H247" s="13"/>
    </row>
    <row r="248" spans="2:8" ht="12.75" customHeight="1" x14ac:dyDescent="0.35">
      <c r="B248" s="7"/>
      <c r="C248" s="7"/>
      <c r="F248" s="13"/>
      <c r="H248" s="13"/>
    </row>
    <row r="249" spans="2:8" ht="12.75" customHeight="1" x14ac:dyDescent="0.35">
      <c r="B249" s="7"/>
      <c r="C249" s="7"/>
      <c r="F249" s="13"/>
      <c r="H249" s="13"/>
    </row>
    <row r="250" spans="2:8" ht="12.75" customHeight="1" x14ac:dyDescent="0.35">
      <c r="B250" s="7"/>
      <c r="C250" s="7"/>
      <c r="F250" s="13"/>
      <c r="H250" s="13"/>
    </row>
    <row r="251" spans="2:8" ht="12.75" customHeight="1" x14ac:dyDescent="0.35">
      <c r="B251" s="7"/>
      <c r="C251" s="7"/>
      <c r="F251" s="13"/>
      <c r="H251" s="13"/>
    </row>
    <row r="252" spans="2:8" ht="12.75" customHeight="1" x14ac:dyDescent="0.35">
      <c r="B252" s="7"/>
      <c r="C252" s="7"/>
      <c r="F252" s="13"/>
      <c r="H252" s="13"/>
    </row>
    <row r="253" spans="2:8" ht="12.75" customHeight="1" x14ac:dyDescent="0.35">
      <c r="B253" s="7"/>
      <c r="C253" s="7"/>
      <c r="F253" s="13"/>
      <c r="H253" s="13"/>
    </row>
    <row r="254" spans="2:8" ht="12.75" customHeight="1" x14ac:dyDescent="0.35">
      <c r="B254" s="7"/>
      <c r="C254" s="7"/>
      <c r="F254" s="13"/>
      <c r="H254" s="13"/>
    </row>
    <row r="255" spans="2:8" ht="12.75" customHeight="1" x14ac:dyDescent="0.35">
      <c r="B255" s="7"/>
      <c r="C255" s="7"/>
      <c r="F255" s="13"/>
      <c r="H255" s="13"/>
    </row>
    <row r="256" spans="2:8" ht="12.75" customHeight="1" x14ac:dyDescent="0.35">
      <c r="B256" s="7"/>
      <c r="C256" s="7"/>
      <c r="F256" s="13"/>
      <c r="H256" s="13"/>
    </row>
    <row r="257" spans="2:8" ht="12.75" customHeight="1" x14ac:dyDescent="0.35">
      <c r="B257" s="7"/>
      <c r="C257" s="7"/>
      <c r="F257" s="13"/>
      <c r="H257" s="13"/>
    </row>
    <row r="258" spans="2:8" ht="12.75" customHeight="1" x14ac:dyDescent="0.35">
      <c r="B258" s="7"/>
      <c r="C258" s="7"/>
      <c r="F258" s="13"/>
      <c r="H258" s="13"/>
    </row>
    <row r="259" spans="2:8" ht="12.75" customHeight="1" x14ac:dyDescent="0.35">
      <c r="B259" s="7"/>
      <c r="C259" s="7"/>
      <c r="F259" s="13"/>
      <c r="H259" s="13"/>
    </row>
    <row r="260" spans="2:8" ht="12.75" customHeight="1" x14ac:dyDescent="0.35">
      <c r="B260" s="7"/>
      <c r="C260" s="7"/>
      <c r="F260" s="13"/>
      <c r="H260" s="13"/>
    </row>
    <row r="261" spans="2:8" ht="12.75" customHeight="1" x14ac:dyDescent="0.35">
      <c r="B261" s="7"/>
      <c r="C261" s="7"/>
      <c r="F261" s="13"/>
      <c r="H261" s="13"/>
    </row>
    <row r="262" spans="2:8" ht="12.75" customHeight="1" x14ac:dyDescent="0.35">
      <c r="B262" s="7"/>
      <c r="C262" s="7"/>
      <c r="F262" s="13"/>
      <c r="H262" s="13"/>
    </row>
    <row r="263" spans="2:8" ht="12.75" customHeight="1" x14ac:dyDescent="0.35">
      <c r="B263" s="7"/>
      <c r="C263" s="7"/>
      <c r="F263" s="13"/>
      <c r="H263" s="13"/>
    </row>
    <row r="264" spans="2:8" ht="12.75" customHeight="1" x14ac:dyDescent="0.35">
      <c r="B264" s="7"/>
      <c r="C264" s="7"/>
      <c r="F264" s="13"/>
      <c r="H264" s="13"/>
    </row>
    <row r="265" spans="2:8" ht="12.75" customHeight="1" x14ac:dyDescent="0.35">
      <c r="B265" s="7"/>
      <c r="C265" s="7"/>
      <c r="F265" s="13"/>
      <c r="H265" s="13"/>
    </row>
    <row r="266" spans="2:8" ht="12.75" customHeight="1" x14ac:dyDescent="0.35">
      <c r="B266" s="7"/>
      <c r="C266" s="7"/>
      <c r="F266" s="13"/>
      <c r="H266" s="13"/>
    </row>
    <row r="267" spans="2:8" ht="12.75" customHeight="1" x14ac:dyDescent="0.35">
      <c r="B267" s="7"/>
      <c r="C267" s="7"/>
      <c r="F267" s="13"/>
      <c r="H267" s="13"/>
    </row>
    <row r="268" spans="2:8" ht="12.75" customHeight="1" x14ac:dyDescent="0.35">
      <c r="B268" s="7"/>
      <c r="C268" s="7"/>
      <c r="F268" s="13"/>
      <c r="H268" s="13"/>
    </row>
    <row r="269" spans="2:8" ht="12.75" customHeight="1" x14ac:dyDescent="0.35">
      <c r="B269" s="7"/>
      <c r="C269" s="7"/>
      <c r="F269" s="13"/>
      <c r="H269" s="13"/>
    </row>
    <row r="270" spans="2:8" ht="12.75" customHeight="1" x14ac:dyDescent="0.35">
      <c r="B270" s="7"/>
      <c r="C270" s="7"/>
      <c r="F270" s="13"/>
      <c r="H270" s="13"/>
    </row>
    <row r="271" spans="2:8" ht="12.75" customHeight="1" x14ac:dyDescent="0.35">
      <c r="B271" s="7"/>
      <c r="C271" s="7"/>
      <c r="F271" s="13"/>
      <c r="H271" s="13"/>
    </row>
    <row r="272" spans="2:8" ht="12.75" customHeight="1" x14ac:dyDescent="0.35">
      <c r="B272" s="7"/>
      <c r="C272" s="7"/>
      <c r="F272" s="13"/>
      <c r="H272" s="13"/>
    </row>
    <row r="273" spans="2:8" ht="12.75" customHeight="1" x14ac:dyDescent="0.35">
      <c r="B273" s="7"/>
      <c r="C273" s="7"/>
      <c r="F273" s="13"/>
      <c r="H273" s="13"/>
    </row>
    <row r="274" spans="2:8" ht="12.75" customHeight="1" x14ac:dyDescent="0.35">
      <c r="B274" s="7"/>
      <c r="C274" s="7"/>
      <c r="F274" s="13"/>
      <c r="H274" s="13"/>
    </row>
    <row r="275" spans="2:8" ht="12.75" customHeight="1" x14ac:dyDescent="0.35">
      <c r="B275" s="7"/>
      <c r="C275" s="7"/>
      <c r="F275" s="13"/>
      <c r="H275" s="13"/>
    </row>
    <row r="276" spans="2:8" ht="12.75" customHeight="1" x14ac:dyDescent="0.35">
      <c r="B276" s="7"/>
      <c r="C276" s="7"/>
      <c r="F276" s="13"/>
      <c r="H276" s="13"/>
    </row>
    <row r="277" spans="2:8" ht="12.75" customHeight="1" x14ac:dyDescent="0.35">
      <c r="B277" s="7"/>
      <c r="C277" s="7"/>
      <c r="F277" s="13"/>
      <c r="H277" s="13"/>
    </row>
    <row r="278" spans="2:8" ht="12.75" customHeight="1" x14ac:dyDescent="0.35">
      <c r="B278" s="7"/>
      <c r="C278" s="7"/>
      <c r="F278" s="13"/>
      <c r="H278" s="13"/>
    </row>
    <row r="279" spans="2:8" ht="12.75" customHeight="1" x14ac:dyDescent="0.35">
      <c r="B279" s="7"/>
      <c r="C279" s="7"/>
      <c r="F279" s="13"/>
      <c r="H279" s="13"/>
    </row>
    <row r="280" spans="2:8" ht="12.75" customHeight="1" x14ac:dyDescent="0.35">
      <c r="B280" s="7"/>
      <c r="C280" s="7"/>
      <c r="F280" s="13"/>
      <c r="H280" s="13"/>
    </row>
    <row r="281" spans="2:8" ht="12.75" customHeight="1" x14ac:dyDescent="0.35">
      <c r="B281" s="7"/>
      <c r="C281" s="7"/>
      <c r="F281" s="13"/>
      <c r="H281" s="13"/>
    </row>
    <row r="282" spans="2:8" ht="12.75" customHeight="1" x14ac:dyDescent="0.35">
      <c r="B282" s="7"/>
      <c r="C282" s="7"/>
      <c r="F282" s="13"/>
      <c r="H282" s="13"/>
    </row>
    <row r="283" spans="2:8" ht="12.75" customHeight="1" x14ac:dyDescent="0.35">
      <c r="B283" s="7"/>
      <c r="C283" s="7"/>
      <c r="F283" s="13"/>
      <c r="H283" s="13"/>
    </row>
    <row r="284" spans="2:8" ht="12.75" customHeight="1" x14ac:dyDescent="0.35">
      <c r="B284" s="7"/>
      <c r="C284" s="7"/>
      <c r="F284" s="13"/>
      <c r="H284" s="13"/>
    </row>
    <row r="285" spans="2:8" ht="12.75" customHeight="1" x14ac:dyDescent="0.35">
      <c r="B285" s="7"/>
      <c r="C285" s="7"/>
      <c r="F285" s="13"/>
      <c r="H285" s="13"/>
    </row>
    <row r="286" spans="2:8" ht="12.75" customHeight="1" x14ac:dyDescent="0.35">
      <c r="B286" s="7"/>
      <c r="C286" s="7"/>
      <c r="F286" s="13"/>
      <c r="H286" s="13"/>
    </row>
    <row r="287" spans="2:8" ht="12.75" customHeight="1" x14ac:dyDescent="0.35">
      <c r="B287" s="7"/>
      <c r="C287" s="7"/>
      <c r="F287" s="13"/>
      <c r="H287" s="13"/>
    </row>
    <row r="288" spans="2:8" ht="12.75" customHeight="1" x14ac:dyDescent="0.35">
      <c r="B288" s="7"/>
      <c r="C288" s="7"/>
      <c r="F288" s="13"/>
      <c r="H288" s="13"/>
    </row>
    <row r="289" spans="2:8" ht="12.75" customHeight="1" x14ac:dyDescent="0.35">
      <c r="B289" s="7"/>
      <c r="C289" s="7"/>
      <c r="F289" s="13"/>
      <c r="H289" s="13"/>
    </row>
    <row r="290" spans="2:8" ht="12.75" customHeight="1" x14ac:dyDescent="0.35">
      <c r="B290" s="7"/>
      <c r="C290" s="7"/>
      <c r="F290" s="13"/>
      <c r="H290" s="13"/>
    </row>
    <row r="291" spans="2:8" ht="12.75" customHeight="1" x14ac:dyDescent="0.35">
      <c r="B291" s="7"/>
      <c r="C291" s="7"/>
      <c r="F291" s="13"/>
      <c r="H291" s="13"/>
    </row>
    <row r="292" spans="2:8" ht="12.75" customHeight="1" x14ac:dyDescent="0.35">
      <c r="B292" s="7"/>
      <c r="C292" s="7"/>
      <c r="F292" s="13"/>
      <c r="H292" s="13"/>
    </row>
    <row r="293" spans="2:8" ht="12.75" customHeight="1" x14ac:dyDescent="0.35">
      <c r="B293" s="7"/>
      <c r="C293" s="7"/>
      <c r="F293" s="13"/>
      <c r="H293" s="13"/>
    </row>
    <row r="294" spans="2:8" ht="12.75" customHeight="1" x14ac:dyDescent="0.35">
      <c r="B294" s="7"/>
      <c r="C294" s="7"/>
      <c r="F294" s="13"/>
      <c r="H294" s="13"/>
    </row>
    <row r="295" spans="2:8" ht="12.75" customHeight="1" x14ac:dyDescent="0.35">
      <c r="B295" s="7"/>
      <c r="C295" s="7"/>
      <c r="F295" s="13"/>
      <c r="H295" s="13"/>
    </row>
    <row r="296" spans="2:8" ht="12.75" customHeight="1" x14ac:dyDescent="0.35">
      <c r="B296" s="7"/>
      <c r="C296" s="7"/>
      <c r="F296" s="13"/>
      <c r="H296" s="13"/>
    </row>
    <row r="297" spans="2:8" ht="12.75" customHeight="1" x14ac:dyDescent="0.35">
      <c r="B297" s="7"/>
      <c r="C297" s="7"/>
      <c r="F297" s="13"/>
      <c r="H297" s="13"/>
    </row>
    <row r="298" spans="2:8" ht="12.75" customHeight="1" x14ac:dyDescent="0.35">
      <c r="B298" s="7"/>
      <c r="C298" s="7"/>
      <c r="F298" s="13"/>
      <c r="H298" s="13"/>
    </row>
    <row r="299" spans="2:8" ht="12.75" customHeight="1" x14ac:dyDescent="0.35">
      <c r="B299" s="7"/>
      <c r="C299" s="7"/>
      <c r="F299" s="13"/>
      <c r="H299" s="13"/>
    </row>
    <row r="300" spans="2:8" ht="12.75" customHeight="1" x14ac:dyDescent="0.35">
      <c r="B300" s="7"/>
      <c r="C300" s="7"/>
      <c r="F300" s="13"/>
      <c r="H300" s="13"/>
    </row>
    <row r="301" spans="2:8" ht="12.75" customHeight="1" x14ac:dyDescent="0.35">
      <c r="B301" s="7"/>
      <c r="C301" s="7"/>
      <c r="F301" s="13"/>
      <c r="H301" s="13"/>
    </row>
    <row r="302" spans="2:8" ht="12.75" customHeight="1" x14ac:dyDescent="0.35">
      <c r="B302" s="7"/>
      <c r="C302" s="7"/>
      <c r="F302" s="13"/>
      <c r="H302" s="13"/>
    </row>
    <row r="303" spans="2:8" ht="12.75" customHeight="1" x14ac:dyDescent="0.35">
      <c r="B303" s="7"/>
      <c r="C303" s="7"/>
      <c r="F303" s="13"/>
      <c r="H303" s="13"/>
    </row>
    <row r="304" spans="2:8" ht="12.75" customHeight="1" x14ac:dyDescent="0.35">
      <c r="B304" s="7"/>
      <c r="C304" s="7"/>
      <c r="F304" s="13"/>
      <c r="H304" s="13"/>
    </row>
    <row r="305" spans="2:8" ht="12.75" customHeight="1" x14ac:dyDescent="0.35">
      <c r="B305" s="7"/>
      <c r="C305" s="7"/>
      <c r="F305" s="13"/>
      <c r="H305" s="13"/>
    </row>
    <row r="306" spans="2:8" ht="12.75" customHeight="1" x14ac:dyDescent="0.35">
      <c r="B306" s="7"/>
      <c r="C306" s="7"/>
      <c r="F306" s="13"/>
      <c r="H306" s="13"/>
    </row>
    <row r="307" spans="2:8" ht="12.75" customHeight="1" x14ac:dyDescent="0.35">
      <c r="B307" s="7"/>
      <c r="C307" s="7"/>
      <c r="F307" s="13"/>
      <c r="H307" s="13"/>
    </row>
    <row r="308" spans="2:8" ht="12.75" customHeight="1" x14ac:dyDescent="0.35">
      <c r="B308" s="7"/>
      <c r="C308" s="7"/>
      <c r="F308" s="13"/>
      <c r="H308" s="13"/>
    </row>
    <row r="309" spans="2:8" ht="12.75" customHeight="1" x14ac:dyDescent="0.35">
      <c r="B309" s="7"/>
      <c r="C309" s="7"/>
      <c r="F309" s="13"/>
      <c r="H309" s="13"/>
    </row>
    <row r="310" spans="2:8" ht="12.75" customHeight="1" x14ac:dyDescent="0.35">
      <c r="B310" s="7"/>
      <c r="C310" s="7"/>
      <c r="F310" s="13"/>
      <c r="H310" s="13"/>
    </row>
    <row r="311" spans="2:8" ht="12.75" customHeight="1" x14ac:dyDescent="0.35">
      <c r="B311" s="7"/>
      <c r="C311" s="7"/>
      <c r="F311" s="13"/>
      <c r="H311" s="13"/>
    </row>
    <row r="312" spans="2:8" ht="12.75" customHeight="1" x14ac:dyDescent="0.35">
      <c r="B312" s="7"/>
      <c r="C312" s="7"/>
      <c r="F312" s="13"/>
      <c r="H312" s="13"/>
    </row>
    <row r="313" spans="2:8" ht="12.75" customHeight="1" x14ac:dyDescent="0.35">
      <c r="B313" s="7"/>
      <c r="C313" s="7"/>
      <c r="F313" s="13"/>
      <c r="H313" s="13"/>
    </row>
    <row r="314" spans="2:8" ht="12.75" customHeight="1" x14ac:dyDescent="0.35">
      <c r="B314" s="7"/>
      <c r="C314" s="7"/>
      <c r="F314" s="13"/>
      <c r="H314" s="13"/>
    </row>
    <row r="315" spans="2:8" ht="12.75" customHeight="1" x14ac:dyDescent="0.35">
      <c r="B315" s="7"/>
      <c r="C315" s="7"/>
      <c r="F315" s="13"/>
      <c r="H315" s="13"/>
    </row>
    <row r="316" spans="2:8" ht="12.75" customHeight="1" x14ac:dyDescent="0.35">
      <c r="B316" s="7"/>
      <c r="C316" s="7"/>
      <c r="F316" s="13"/>
      <c r="H316" s="13"/>
    </row>
    <row r="317" spans="2:8" ht="12.75" customHeight="1" x14ac:dyDescent="0.35">
      <c r="B317" s="7"/>
      <c r="C317" s="7"/>
      <c r="F317" s="13"/>
      <c r="H317" s="13"/>
    </row>
    <row r="318" spans="2:8" ht="12.75" customHeight="1" x14ac:dyDescent="0.35">
      <c r="B318" s="7"/>
      <c r="C318" s="7"/>
      <c r="F318" s="13"/>
      <c r="H318" s="13"/>
    </row>
    <row r="319" spans="2:8" ht="12.75" customHeight="1" x14ac:dyDescent="0.35">
      <c r="B319" s="7"/>
      <c r="C319" s="7"/>
      <c r="F319" s="13"/>
      <c r="H319" s="13"/>
    </row>
    <row r="320" spans="2:8" ht="12.75" customHeight="1" x14ac:dyDescent="0.35">
      <c r="B320" s="7"/>
      <c r="C320" s="7"/>
      <c r="F320" s="13"/>
      <c r="H320" s="13"/>
    </row>
    <row r="321" spans="2:8" ht="12.75" customHeight="1" x14ac:dyDescent="0.35">
      <c r="B321" s="7"/>
      <c r="C321" s="7"/>
      <c r="F321" s="13"/>
      <c r="H321" s="13"/>
    </row>
    <row r="322" spans="2:8" ht="12.75" customHeight="1" x14ac:dyDescent="0.35">
      <c r="B322" s="7"/>
      <c r="C322" s="7"/>
      <c r="F322" s="13"/>
      <c r="H322" s="13"/>
    </row>
    <row r="323" spans="2:8" ht="12.75" customHeight="1" x14ac:dyDescent="0.35">
      <c r="B323" s="7"/>
      <c r="C323" s="7"/>
      <c r="F323" s="13"/>
      <c r="H323" s="13"/>
    </row>
    <row r="324" spans="2:8" ht="12.75" customHeight="1" x14ac:dyDescent="0.35">
      <c r="B324" s="7"/>
      <c r="C324" s="7"/>
      <c r="F324" s="13"/>
      <c r="H324" s="13"/>
    </row>
    <row r="325" spans="2:8" ht="12.75" customHeight="1" x14ac:dyDescent="0.35">
      <c r="B325" s="7"/>
      <c r="C325" s="7"/>
      <c r="F325" s="13"/>
      <c r="H325" s="13"/>
    </row>
    <row r="326" spans="2:8" ht="12.75" customHeight="1" x14ac:dyDescent="0.35">
      <c r="B326" s="7"/>
      <c r="C326" s="7"/>
      <c r="F326" s="13"/>
      <c r="H326" s="13"/>
    </row>
    <row r="327" spans="2:8" ht="12.75" customHeight="1" x14ac:dyDescent="0.35">
      <c r="B327" s="7"/>
      <c r="C327" s="7"/>
      <c r="F327" s="13"/>
      <c r="H327" s="13"/>
    </row>
    <row r="328" spans="2:8" ht="12.75" customHeight="1" x14ac:dyDescent="0.35">
      <c r="B328" s="7"/>
      <c r="C328" s="7"/>
      <c r="F328" s="13"/>
      <c r="H328" s="13"/>
    </row>
    <row r="329" spans="2:8" ht="12.75" customHeight="1" x14ac:dyDescent="0.35">
      <c r="B329" s="7"/>
      <c r="C329" s="7"/>
      <c r="F329" s="13"/>
      <c r="H329" s="13"/>
    </row>
    <row r="330" spans="2:8" ht="12.75" customHeight="1" x14ac:dyDescent="0.35">
      <c r="B330" s="7"/>
      <c r="C330" s="7"/>
      <c r="F330" s="13"/>
      <c r="H330" s="13"/>
    </row>
    <row r="331" spans="2:8" ht="12.75" customHeight="1" x14ac:dyDescent="0.35">
      <c r="B331" s="7"/>
      <c r="C331" s="7"/>
      <c r="F331" s="13"/>
      <c r="H331" s="13"/>
    </row>
    <row r="332" spans="2:8" ht="12.75" customHeight="1" x14ac:dyDescent="0.35">
      <c r="B332" s="7"/>
      <c r="C332" s="7"/>
      <c r="F332" s="13"/>
      <c r="H332" s="13"/>
    </row>
    <row r="333" spans="2:8" ht="12.75" customHeight="1" x14ac:dyDescent="0.35">
      <c r="B333" s="7"/>
      <c r="C333" s="7"/>
      <c r="F333" s="13"/>
      <c r="H333" s="13"/>
    </row>
    <row r="334" spans="2:8" ht="12.75" customHeight="1" x14ac:dyDescent="0.35">
      <c r="B334" s="7"/>
      <c r="C334" s="7"/>
      <c r="F334" s="13"/>
      <c r="H334" s="13"/>
    </row>
    <row r="335" spans="2:8" ht="12.75" customHeight="1" x14ac:dyDescent="0.35">
      <c r="B335" s="7"/>
      <c r="C335" s="7"/>
      <c r="F335" s="13"/>
      <c r="H335" s="13"/>
    </row>
    <row r="336" spans="2:8" ht="12.75" customHeight="1" x14ac:dyDescent="0.35">
      <c r="B336" s="7"/>
      <c r="C336" s="7"/>
      <c r="F336" s="13"/>
      <c r="H336" s="13"/>
    </row>
    <row r="337" spans="2:8" ht="12.75" customHeight="1" x14ac:dyDescent="0.35">
      <c r="B337" s="7"/>
      <c r="C337" s="7"/>
      <c r="F337" s="13"/>
      <c r="H337" s="13"/>
    </row>
    <row r="338" spans="2:8" ht="12.75" customHeight="1" x14ac:dyDescent="0.35">
      <c r="B338" s="7"/>
      <c r="C338" s="7"/>
      <c r="F338" s="13"/>
      <c r="H338" s="13"/>
    </row>
    <row r="339" spans="2:8" ht="12.75" customHeight="1" x14ac:dyDescent="0.35">
      <c r="B339" s="7"/>
      <c r="C339" s="7"/>
      <c r="F339" s="13"/>
      <c r="H339" s="13"/>
    </row>
    <row r="340" spans="2:8" ht="12.75" customHeight="1" x14ac:dyDescent="0.35">
      <c r="B340" s="7"/>
      <c r="C340" s="7"/>
      <c r="F340" s="13"/>
      <c r="H340" s="13"/>
    </row>
    <row r="341" spans="2:8" ht="12.75" customHeight="1" x14ac:dyDescent="0.35">
      <c r="B341" s="7"/>
      <c r="C341" s="7"/>
      <c r="F341" s="13"/>
      <c r="H341" s="13"/>
    </row>
    <row r="342" spans="2:8" ht="12.75" customHeight="1" x14ac:dyDescent="0.35">
      <c r="B342" s="7"/>
      <c r="C342" s="7"/>
      <c r="F342" s="13"/>
      <c r="H342" s="13"/>
    </row>
    <row r="343" spans="2:8" ht="12.75" customHeight="1" x14ac:dyDescent="0.35">
      <c r="B343" s="7"/>
      <c r="C343" s="7"/>
      <c r="F343" s="13"/>
      <c r="H343" s="13"/>
    </row>
    <row r="344" spans="2:8" ht="12.75" customHeight="1" x14ac:dyDescent="0.35">
      <c r="B344" s="7"/>
      <c r="C344" s="7"/>
      <c r="F344" s="13"/>
      <c r="H344" s="13"/>
    </row>
    <row r="345" spans="2:8" ht="12.75" customHeight="1" x14ac:dyDescent="0.35">
      <c r="B345" s="7"/>
      <c r="C345" s="7"/>
      <c r="F345" s="13"/>
      <c r="H345" s="13"/>
    </row>
    <row r="346" spans="2:8" ht="12.75" customHeight="1" x14ac:dyDescent="0.35">
      <c r="B346" s="7"/>
      <c r="C346" s="7"/>
      <c r="F346" s="13"/>
      <c r="H346" s="13"/>
    </row>
    <row r="347" spans="2:8" ht="12.75" customHeight="1" x14ac:dyDescent="0.35">
      <c r="B347" s="7"/>
      <c r="C347" s="7"/>
      <c r="F347" s="13"/>
      <c r="H347" s="13"/>
    </row>
    <row r="348" spans="2:8" ht="12.75" customHeight="1" x14ac:dyDescent="0.35">
      <c r="B348" s="7"/>
      <c r="C348" s="7"/>
      <c r="F348" s="13"/>
      <c r="H348" s="13"/>
    </row>
    <row r="349" spans="2:8" ht="12.75" customHeight="1" x14ac:dyDescent="0.35">
      <c r="B349" s="7"/>
      <c r="C349" s="7"/>
      <c r="F349" s="13"/>
      <c r="H349" s="13"/>
    </row>
    <row r="350" spans="2:8" ht="12.75" customHeight="1" x14ac:dyDescent="0.35">
      <c r="B350" s="7"/>
      <c r="C350" s="7"/>
      <c r="F350" s="13"/>
      <c r="H350" s="13"/>
    </row>
    <row r="351" spans="2:8" ht="12.75" customHeight="1" x14ac:dyDescent="0.35">
      <c r="B351" s="7"/>
      <c r="C351" s="7"/>
      <c r="F351" s="13"/>
      <c r="H351" s="13"/>
    </row>
    <row r="352" spans="2:8" ht="12.75" customHeight="1" x14ac:dyDescent="0.35">
      <c r="B352" s="7"/>
      <c r="C352" s="7"/>
      <c r="F352" s="13"/>
      <c r="H352" s="13"/>
    </row>
    <row r="353" spans="2:8" ht="12.75" customHeight="1" x14ac:dyDescent="0.35">
      <c r="B353" s="7"/>
      <c r="C353" s="7"/>
      <c r="F353" s="13"/>
      <c r="H353" s="13"/>
    </row>
    <row r="354" spans="2:8" ht="12.75" customHeight="1" x14ac:dyDescent="0.35">
      <c r="B354" s="7"/>
      <c r="C354" s="7"/>
      <c r="F354" s="13"/>
      <c r="H354" s="13"/>
    </row>
    <row r="355" spans="2:8" ht="12.75" customHeight="1" x14ac:dyDescent="0.35">
      <c r="B355" s="7"/>
      <c r="C355" s="7"/>
      <c r="F355" s="13"/>
      <c r="H355" s="13"/>
    </row>
    <row r="356" spans="2:8" ht="12.75" customHeight="1" x14ac:dyDescent="0.35">
      <c r="B356" s="7"/>
      <c r="C356" s="7"/>
      <c r="F356" s="13"/>
      <c r="H356" s="13"/>
    </row>
    <row r="357" spans="2:8" ht="12.75" customHeight="1" x14ac:dyDescent="0.35">
      <c r="B357" s="7"/>
      <c r="C357" s="7"/>
      <c r="F357" s="13"/>
      <c r="H357" s="13"/>
    </row>
    <row r="358" spans="2:8" ht="12.75" customHeight="1" x14ac:dyDescent="0.35">
      <c r="B358" s="7"/>
      <c r="C358" s="7"/>
      <c r="F358" s="13"/>
      <c r="H358" s="13"/>
    </row>
    <row r="359" spans="2:8" ht="12.75" customHeight="1" x14ac:dyDescent="0.35">
      <c r="B359" s="7"/>
      <c r="C359" s="7"/>
      <c r="F359" s="13"/>
      <c r="H359" s="13"/>
    </row>
    <row r="360" spans="2:8" ht="12.75" customHeight="1" x14ac:dyDescent="0.35">
      <c r="B360" s="7"/>
      <c r="C360" s="7"/>
      <c r="F360" s="13"/>
      <c r="H360" s="13"/>
    </row>
    <row r="361" spans="2:8" ht="12.75" customHeight="1" x14ac:dyDescent="0.35">
      <c r="B361" s="7"/>
      <c r="C361" s="7"/>
      <c r="F361" s="13"/>
      <c r="H361" s="13"/>
    </row>
    <row r="362" spans="2:8" ht="12.75" customHeight="1" x14ac:dyDescent="0.35">
      <c r="B362" s="7"/>
      <c r="C362" s="7"/>
      <c r="F362" s="13"/>
      <c r="H362" s="13"/>
    </row>
    <row r="363" spans="2:8" ht="12.75" customHeight="1" x14ac:dyDescent="0.35">
      <c r="B363" s="7"/>
      <c r="C363" s="7"/>
      <c r="F363" s="13"/>
      <c r="H363" s="13"/>
    </row>
    <row r="364" spans="2:8" ht="12.75" customHeight="1" x14ac:dyDescent="0.35">
      <c r="B364" s="7"/>
      <c r="C364" s="7"/>
      <c r="F364" s="13"/>
      <c r="H364" s="13"/>
    </row>
    <row r="365" spans="2:8" ht="12.75" customHeight="1" x14ac:dyDescent="0.35">
      <c r="B365" s="7"/>
      <c r="C365" s="7"/>
      <c r="F365" s="13"/>
      <c r="H365" s="13"/>
    </row>
    <row r="366" spans="2:8" ht="12.75" customHeight="1" x14ac:dyDescent="0.35">
      <c r="B366" s="7"/>
      <c r="C366" s="7"/>
      <c r="F366" s="13"/>
      <c r="H366" s="13"/>
    </row>
    <row r="367" spans="2:8" ht="12.75" customHeight="1" x14ac:dyDescent="0.35">
      <c r="B367" s="7"/>
      <c r="C367" s="7"/>
      <c r="F367" s="13"/>
      <c r="H367" s="13"/>
    </row>
    <row r="368" spans="2:8" ht="12.75" customHeight="1" x14ac:dyDescent="0.35">
      <c r="B368" s="7"/>
      <c r="C368" s="7"/>
      <c r="F368" s="13"/>
      <c r="H368" s="13"/>
    </row>
    <row r="369" spans="2:8" ht="12.75" customHeight="1" x14ac:dyDescent="0.35">
      <c r="B369" s="7"/>
      <c r="C369" s="7"/>
      <c r="F369" s="13"/>
      <c r="H369" s="13"/>
    </row>
    <row r="370" spans="2:8" ht="12.75" customHeight="1" x14ac:dyDescent="0.35">
      <c r="B370" s="7"/>
      <c r="C370" s="7"/>
      <c r="F370" s="13"/>
      <c r="H370" s="13"/>
    </row>
    <row r="371" spans="2:8" ht="12.75" customHeight="1" x14ac:dyDescent="0.35">
      <c r="B371" s="7"/>
      <c r="C371" s="7"/>
      <c r="F371" s="13"/>
      <c r="H371" s="13"/>
    </row>
    <row r="372" spans="2:8" ht="12.75" customHeight="1" x14ac:dyDescent="0.35">
      <c r="B372" s="7"/>
      <c r="C372" s="7"/>
      <c r="F372" s="13"/>
      <c r="H372" s="13"/>
    </row>
    <row r="373" spans="2:8" ht="12.75" customHeight="1" x14ac:dyDescent="0.35">
      <c r="B373" s="7"/>
      <c r="C373" s="7"/>
      <c r="F373" s="13"/>
      <c r="H373" s="13"/>
    </row>
    <row r="374" spans="2:8" ht="12.75" customHeight="1" x14ac:dyDescent="0.35">
      <c r="B374" s="7"/>
      <c r="C374" s="7"/>
      <c r="F374" s="13"/>
      <c r="H374" s="13"/>
    </row>
    <row r="375" spans="2:8" ht="12.75" customHeight="1" x14ac:dyDescent="0.35">
      <c r="B375" s="7"/>
      <c r="C375" s="7"/>
      <c r="F375" s="13"/>
      <c r="H375" s="13"/>
    </row>
    <row r="376" spans="2:8" ht="12.75" customHeight="1" x14ac:dyDescent="0.35">
      <c r="B376" s="7"/>
      <c r="C376" s="7"/>
      <c r="F376" s="13"/>
      <c r="H376" s="13"/>
    </row>
    <row r="377" spans="2:8" ht="12.75" customHeight="1" x14ac:dyDescent="0.35">
      <c r="B377" s="7"/>
      <c r="C377" s="7"/>
      <c r="F377" s="13"/>
      <c r="H377" s="13"/>
    </row>
    <row r="378" spans="2:8" ht="12.75" customHeight="1" x14ac:dyDescent="0.35">
      <c r="B378" s="7"/>
      <c r="C378" s="7"/>
      <c r="F378" s="13"/>
      <c r="H378" s="13"/>
    </row>
    <row r="379" spans="2:8" ht="12.75" customHeight="1" x14ac:dyDescent="0.35">
      <c r="B379" s="7"/>
      <c r="C379" s="7"/>
      <c r="F379" s="13"/>
      <c r="H379" s="13"/>
    </row>
    <row r="380" spans="2:8" ht="12.75" customHeight="1" x14ac:dyDescent="0.35">
      <c r="B380" s="7"/>
      <c r="C380" s="7"/>
      <c r="F380" s="13"/>
      <c r="H380" s="13"/>
    </row>
    <row r="381" spans="2:8" ht="12.75" customHeight="1" x14ac:dyDescent="0.35">
      <c r="B381" s="7"/>
      <c r="C381" s="7"/>
      <c r="F381" s="13"/>
      <c r="H381" s="13"/>
    </row>
    <row r="382" spans="2:8" ht="12.75" customHeight="1" x14ac:dyDescent="0.35">
      <c r="B382" s="7"/>
      <c r="C382" s="7"/>
      <c r="F382" s="13"/>
      <c r="H382" s="13"/>
    </row>
    <row r="383" spans="2:8" ht="12.75" customHeight="1" x14ac:dyDescent="0.35">
      <c r="B383" s="7"/>
      <c r="C383" s="7"/>
      <c r="F383" s="13"/>
      <c r="H383" s="13"/>
    </row>
    <row r="384" spans="2:8" ht="12.75" customHeight="1" x14ac:dyDescent="0.35">
      <c r="B384" s="7"/>
      <c r="C384" s="7"/>
      <c r="F384" s="13"/>
      <c r="H384" s="13"/>
    </row>
    <row r="385" spans="2:8" ht="12.75" customHeight="1" x14ac:dyDescent="0.35">
      <c r="B385" s="7"/>
      <c r="C385" s="7"/>
      <c r="F385" s="13"/>
      <c r="H385" s="13"/>
    </row>
    <row r="386" spans="2:8" ht="12.75" customHeight="1" x14ac:dyDescent="0.35">
      <c r="B386" s="7"/>
      <c r="C386" s="7"/>
      <c r="F386" s="13"/>
      <c r="H386" s="13"/>
    </row>
    <row r="387" spans="2:8" ht="12.75" customHeight="1" x14ac:dyDescent="0.35">
      <c r="B387" s="7"/>
      <c r="C387" s="7"/>
      <c r="F387" s="13"/>
      <c r="H387" s="13"/>
    </row>
    <row r="388" spans="2:8" ht="12.75" customHeight="1" x14ac:dyDescent="0.35">
      <c r="B388" s="7"/>
      <c r="C388" s="7"/>
      <c r="F388" s="13"/>
      <c r="H388" s="13"/>
    </row>
    <row r="389" spans="2:8" ht="12.75" customHeight="1" x14ac:dyDescent="0.35">
      <c r="B389" s="7"/>
      <c r="C389" s="7"/>
      <c r="F389" s="13"/>
      <c r="H389" s="13"/>
    </row>
    <row r="390" spans="2:8" ht="12.75" customHeight="1" x14ac:dyDescent="0.35">
      <c r="B390" s="7"/>
      <c r="C390" s="7"/>
      <c r="F390" s="13"/>
      <c r="H390" s="13"/>
    </row>
    <row r="391" spans="2:8" ht="12.75" customHeight="1" x14ac:dyDescent="0.35">
      <c r="B391" s="7"/>
      <c r="C391" s="7"/>
      <c r="F391" s="13"/>
      <c r="H391" s="13"/>
    </row>
    <row r="392" spans="2:8" ht="12.75" customHeight="1" x14ac:dyDescent="0.35">
      <c r="B392" s="7"/>
      <c r="C392" s="7"/>
      <c r="F392" s="13"/>
      <c r="H392" s="13"/>
    </row>
    <row r="393" spans="2:8" ht="12.75" customHeight="1" x14ac:dyDescent="0.35">
      <c r="B393" s="7"/>
      <c r="C393" s="7"/>
      <c r="F393" s="13"/>
      <c r="H393" s="13"/>
    </row>
    <row r="394" spans="2:8" ht="12.75" customHeight="1" x14ac:dyDescent="0.35">
      <c r="B394" s="7"/>
      <c r="C394" s="7"/>
      <c r="F394" s="13"/>
      <c r="H394" s="13"/>
    </row>
    <row r="395" spans="2:8" ht="12.75" customHeight="1" x14ac:dyDescent="0.35">
      <c r="B395" s="7"/>
      <c r="C395" s="7"/>
      <c r="F395" s="13"/>
      <c r="H395" s="13"/>
    </row>
    <row r="396" spans="2:8" ht="12.75" customHeight="1" x14ac:dyDescent="0.35">
      <c r="B396" s="7"/>
      <c r="C396" s="7"/>
      <c r="F396" s="13"/>
      <c r="H396" s="13"/>
    </row>
    <row r="397" spans="2:8" ht="12.75" customHeight="1" x14ac:dyDescent="0.35">
      <c r="B397" s="7"/>
      <c r="C397" s="7"/>
      <c r="F397" s="13"/>
      <c r="H397" s="13"/>
    </row>
    <row r="398" spans="2:8" ht="12.75" customHeight="1" x14ac:dyDescent="0.35">
      <c r="B398" s="7"/>
      <c r="C398" s="7"/>
      <c r="F398" s="13"/>
      <c r="H398" s="13"/>
    </row>
    <row r="399" spans="2:8" ht="12.75" customHeight="1" x14ac:dyDescent="0.35">
      <c r="B399" s="7"/>
      <c r="C399" s="7"/>
      <c r="F399" s="13"/>
      <c r="H399" s="13"/>
    </row>
    <row r="400" spans="2:8" ht="12.75" customHeight="1" x14ac:dyDescent="0.35">
      <c r="B400" s="7"/>
      <c r="C400" s="7"/>
      <c r="F400" s="13"/>
      <c r="H400" s="13"/>
    </row>
    <row r="401" spans="2:8" ht="12.75" customHeight="1" x14ac:dyDescent="0.35">
      <c r="B401" s="7"/>
      <c r="C401" s="7"/>
      <c r="F401" s="13"/>
      <c r="H401" s="13"/>
    </row>
    <row r="402" spans="2:8" ht="12.75" customHeight="1" x14ac:dyDescent="0.35">
      <c r="B402" s="7"/>
      <c r="C402" s="7"/>
      <c r="F402" s="13"/>
      <c r="H402" s="13"/>
    </row>
    <row r="403" spans="2:8" ht="12.75" customHeight="1" x14ac:dyDescent="0.35">
      <c r="B403" s="7"/>
      <c r="C403" s="7"/>
      <c r="F403" s="13"/>
      <c r="H403" s="13"/>
    </row>
    <row r="404" spans="2:8" ht="12.75" customHeight="1" x14ac:dyDescent="0.35">
      <c r="B404" s="7"/>
      <c r="C404" s="7"/>
      <c r="F404" s="13"/>
      <c r="H404" s="13"/>
    </row>
    <row r="405" spans="2:8" ht="12.75" customHeight="1" x14ac:dyDescent="0.35">
      <c r="B405" s="7"/>
      <c r="C405" s="7"/>
      <c r="F405" s="13"/>
      <c r="H405" s="13"/>
    </row>
    <row r="406" spans="2:8" ht="12.75" customHeight="1" x14ac:dyDescent="0.35">
      <c r="B406" s="7"/>
      <c r="C406" s="7"/>
      <c r="F406" s="13"/>
      <c r="H406" s="13"/>
    </row>
    <row r="407" spans="2:8" ht="12.75" customHeight="1" x14ac:dyDescent="0.35">
      <c r="B407" s="7"/>
      <c r="C407" s="7"/>
      <c r="F407" s="13"/>
      <c r="H407" s="13"/>
    </row>
    <row r="408" spans="2:8" ht="12.75" customHeight="1" x14ac:dyDescent="0.35">
      <c r="B408" s="7"/>
      <c r="C408" s="7"/>
      <c r="F408" s="13"/>
      <c r="H408" s="13"/>
    </row>
    <row r="409" spans="2:8" ht="12.75" customHeight="1" x14ac:dyDescent="0.35">
      <c r="B409" s="7"/>
      <c r="C409" s="7"/>
      <c r="F409" s="13"/>
      <c r="H409" s="13"/>
    </row>
    <row r="410" spans="2:8" ht="12.75" customHeight="1" x14ac:dyDescent="0.35">
      <c r="B410" s="7"/>
      <c r="C410" s="7"/>
      <c r="F410" s="13"/>
      <c r="H410" s="13"/>
    </row>
    <row r="411" spans="2:8" ht="12.75" customHeight="1" x14ac:dyDescent="0.35">
      <c r="B411" s="7"/>
      <c r="C411" s="7"/>
      <c r="F411" s="13"/>
      <c r="H411" s="13"/>
    </row>
    <row r="412" spans="2:8" ht="12.75" customHeight="1" x14ac:dyDescent="0.35">
      <c r="B412" s="7"/>
      <c r="C412" s="7"/>
      <c r="F412" s="13"/>
      <c r="H412" s="13"/>
    </row>
    <row r="413" spans="2:8" ht="12.75" customHeight="1" x14ac:dyDescent="0.35">
      <c r="B413" s="7"/>
      <c r="C413" s="7"/>
      <c r="F413" s="13"/>
      <c r="H413" s="13"/>
    </row>
    <row r="414" spans="2:8" ht="12.75" customHeight="1" x14ac:dyDescent="0.35">
      <c r="B414" s="7"/>
      <c r="C414" s="7"/>
      <c r="F414" s="13"/>
      <c r="H414" s="13"/>
    </row>
    <row r="415" spans="2:8" ht="12.75" customHeight="1" x14ac:dyDescent="0.35">
      <c r="B415" s="7"/>
      <c r="C415" s="7"/>
      <c r="F415" s="13"/>
      <c r="H415" s="13"/>
    </row>
    <row r="416" spans="2:8" ht="12.75" customHeight="1" x14ac:dyDescent="0.35">
      <c r="B416" s="7"/>
      <c r="C416" s="7"/>
      <c r="F416" s="13"/>
      <c r="H416" s="13"/>
    </row>
    <row r="417" spans="2:8" ht="12.75" customHeight="1" x14ac:dyDescent="0.35">
      <c r="B417" s="7"/>
      <c r="C417" s="7"/>
      <c r="F417" s="13"/>
      <c r="H417" s="13"/>
    </row>
    <row r="418" spans="2:8" ht="12.75" customHeight="1" x14ac:dyDescent="0.35">
      <c r="B418" s="7"/>
      <c r="C418" s="7"/>
      <c r="F418" s="13"/>
      <c r="H418" s="13"/>
    </row>
    <row r="419" spans="2:8" ht="12.75" customHeight="1" x14ac:dyDescent="0.35">
      <c r="B419" s="7"/>
      <c r="C419" s="7"/>
      <c r="F419" s="13"/>
      <c r="H419" s="13"/>
    </row>
    <row r="420" spans="2:8" ht="12.75" customHeight="1" x14ac:dyDescent="0.35">
      <c r="B420" s="7"/>
      <c r="C420" s="7"/>
      <c r="F420" s="13"/>
      <c r="H420" s="13"/>
    </row>
    <row r="421" spans="2:8" ht="12.75" customHeight="1" x14ac:dyDescent="0.35">
      <c r="B421" s="7"/>
      <c r="C421" s="7"/>
      <c r="F421" s="13"/>
      <c r="H421" s="13"/>
    </row>
    <row r="422" spans="2:8" ht="12.75" customHeight="1" x14ac:dyDescent="0.35">
      <c r="B422" s="7"/>
      <c r="C422" s="7"/>
      <c r="F422" s="13"/>
      <c r="H422" s="13"/>
    </row>
    <row r="423" spans="2:8" ht="12.75" customHeight="1" x14ac:dyDescent="0.35">
      <c r="B423" s="7"/>
      <c r="C423" s="7"/>
      <c r="F423" s="13"/>
      <c r="H423" s="13"/>
    </row>
    <row r="424" spans="2:8" ht="12.75" customHeight="1" x14ac:dyDescent="0.35">
      <c r="B424" s="7"/>
      <c r="C424" s="7"/>
      <c r="F424" s="13"/>
      <c r="H424" s="13"/>
    </row>
    <row r="425" spans="2:8" ht="12.75" customHeight="1" x14ac:dyDescent="0.35">
      <c r="B425" s="7"/>
      <c r="C425" s="7"/>
      <c r="F425" s="13"/>
      <c r="H425" s="13"/>
    </row>
    <row r="426" spans="2:8" ht="12.75" customHeight="1" x14ac:dyDescent="0.35">
      <c r="B426" s="7"/>
      <c r="C426" s="7"/>
      <c r="F426" s="13"/>
      <c r="H426" s="13"/>
    </row>
    <row r="427" spans="2:8" ht="12.75" customHeight="1" x14ac:dyDescent="0.35">
      <c r="B427" s="7"/>
      <c r="C427" s="7"/>
      <c r="F427" s="13"/>
      <c r="H427" s="13"/>
    </row>
    <row r="428" spans="2:8" ht="12.75" customHeight="1" x14ac:dyDescent="0.35">
      <c r="B428" s="7"/>
      <c r="C428" s="7"/>
      <c r="F428" s="13"/>
      <c r="H428" s="13"/>
    </row>
    <row r="429" spans="2:8" ht="12.75" customHeight="1" x14ac:dyDescent="0.35">
      <c r="B429" s="7"/>
      <c r="C429" s="7"/>
      <c r="F429" s="13"/>
      <c r="H429" s="13"/>
    </row>
    <row r="430" spans="2:8" ht="12.75" customHeight="1" x14ac:dyDescent="0.35">
      <c r="B430" s="7"/>
      <c r="C430" s="7"/>
      <c r="F430" s="13"/>
      <c r="H430" s="13"/>
    </row>
    <row r="431" spans="2:8" ht="12.75" customHeight="1" x14ac:dyDescent="0.35">
      <c r="B431" s="7"/>
      <c r="C431" s="7"/>
      <c r="F431" s="13"/>
      <c r="H431" s="13"/>
    </row>
    <row r="432" spans="2:8" ht="12.75" customHeight="1" x14ac:dyDescent="0.35">
      <c r="B432" s="7"/>
      <c r="C432" s="7"/>
      <c r="F432" s="13"/>
      <c r="H432" s="13"/>
    </row>
    <row r="433" spans="2:8" ht="12.75" customHeight="1" x14ac:dyDescent="0.35">
      <c r="B433" s="7"/>
      <c r="C433" s="7"/>
      <c r="F433" s="13"/>
      <c r="H433" s="13"/>
    </row>
    <row r="434" spans="2:8" ht="12.75" customHeight="1" x14ac:dyDescent="0.35">
      <c r="B434" s="7"/>
      <c r="C434" s="7"/>
      <c r="F434" s="13"/>
      <c r="H434" s="13"/>
    </row>
    <row r="435" spans="2:8" ht="12.75" customHeight="1" x14ac:dyDescent="0.35">
      <c r="B435" s="7"/>
      <c r="C435" s="7"/>
      <c r="F435" s="13"/>
      <c r="H435" s="13"/>
    </row>
    <row r="436" spans="2:8" ht="12.75" customHeight="1" x14ac:dyDescent="0.35">
      <c r="B436" s="7"/>
      <c r="C436" s="7"/>
      <c r="F436" s="13"/>
      <c r="H436" s="13"/>
    </row>
    <row r="437" spans="2:8" ht="12.75" customHeight="1" x14ac:dyDescent="0.35">
      <c r="B437" s="7"/>
      <c r="C437" s="7"/>
      <c r="F437" s="13"/>
      <c r="H437" s="13"/>
    </row>
    <row r="438" spans="2:8" ht="12.75" customHeight="1" x14ac:dyDescent="0.35">
      <c r="B438" s="7"/>
      <c r="C438" s="7"/>
      <c r="F438" s="13"/>
      <c r="H438" s="13"/>
    </row>
    <row r="439" spans="2:8" ht="12.75" customHeight="1" x14ac:dyDescent="0.35">
      <c r="B439" s="7"/>
      <c r="C439" s="7"/>
      <c r="F439" s="13"/>
      <c r="H439" s="13"/>
    </row>
    <row r="440" spans="2:8" ht="12.75" customHeight="1" x14ac:dyDescent="0.35">
      <c r="B440" s="7"/>
      <c r="C440" s="7"/>
      <c r="F440" s="13"/>
      <c r="H440" s="13"/>
    </row>
    <row r="441" spans="2:8" ht="12.75" customHeight="1" x14ac:dyDescent="0.35">
      <c r="B441" s="7"/>
      <c r="C441" s="7"/>
      <c r="F441" s="13"/>
      <c r="H441" s="13"/>
    </row>
    <row r="442" spans="2:8" ht="12.75" customHeight="1" x14ac:dyDescent="0.35">
      <c r="B442" s="7"/>
      <c r="C442" s="7"/>
      <c r="F442" s="13"/>
      <c r="H442" s="13"/>
    </row>
    <row r="443" spans="2:8" ht="12.75" customHeight="1" x14ac:dyDescent="0.35">
      <c r="B443" s="7"/>
      <c r="C443" s="7"/>
      <c r="F443" s="13"/>
      <c r="H443" s="13"/>
    </row>
    <row r="444" spans="2:8" ht="12.75" customHeight="1" x14ac:dyDescent="0.35">
      <c r="B444" s="7"/>
      <c r="C444" s="7"/>
      <c r="F444" s="13"/>
      <c r="H444" s="13"/>
    </row>
    <row r="445" spans="2:8" ht="12.75" customHeight="1" x14ac:dyDescent="0.35">
      <c r="B445" s="7"/>
      <c r="C445" s="7"/>
      <c r="F445" s="13"/>
      <c r="H445" s="13"/>
    </row>
    <row r="446" spans="2:8" ht="12.75" customHeight="1" x14ac:dyDescent="0.35">
      <c r="B446" s="7"/>
      <c r="C446" s="7"/>
      <c r="F446" s="13"/>
      <c r="H446" s="13"/>
    </row>
    <row r="447" spans="2:8" ht="12.75" customHeight="1" x14ac:dyDescent="0.35">
      <c r="B447" s="7"/>
      <c r="C447" s="7"/>
      <c r="F447" s="13"/>
      <c r="H447" s="13"/>
    </row>
    <row r="448" spans="2:8" ht="12.75" customHeight="1" x14ac:dyDescent="0.35">
      <c r="B448" s="7"/>
      <c r="C448" s="7"/>
      <c r="F448" s="13"/>
      <c r="H448" s="13"/>
    </row>
    <row r="449" spans="2:8" ht="12.75" customHeight="1" x14ac:dyDescent="0.35">
      <c r="B449" s="7"/>
      <c r="C449" s="7"/>
      <c r="F449" s="13"/>
      <c r="H449" s="13"/>
    </row>
    <row r="450" spans="2:8" ht="12.75" customHeight="1" x14ac:dyDescent="0.35">
      <c r="B450" s="7"/>
      <c r="C450" s="7"/>
      <c r="F450" s="13"/>
      <c r="H450" s="13"/>
    </row>
    <row r="451" spans="2:8" ht="12.75" customHeight="1" x14ac:dyDescent="0.35">
      <c r="B451" s="7"/>
      <c r="C451" s="7"/>
      <c r="F451" s="13"/>
      <c r="H451" s="13"/>
    </row>
    <row r="452" spans="2:8" ht="12.75" customHeight="1" x14ac:dyDescent="0.35">
      <c r="B452" s="7"/>
      <c r="C452" s="7"/>
      <c r="F452" s="13"/>
      <c r="H452" s="13"/>
    </row>
    <row r="453" spans="2:8" ht="12.75" customHeight="1" x14ac:dyDescent="0.35">
      <c r="B453" s="7"/>
      <c r="C453" s="7"/>
      <c r="F453" s="13"/>
      <c r="H453" s="13"/>
    </row>
    <row r="454" spans="2:8" ht="12.75" customHeight="1" x14ac:dyDescent="0.35">
      <c r="B454" s="7"/>
      <c r="C454" s="7"/>
      <c r="F454" s="13"/>
      <c r="H454" s="13"/>
    </row>
    <row r="455" spans="2:8" ht="12.75" customHeight="1" x14ac:dyDescent="0.35">
      <c r="B455" s="7"/>
      <c r="C455" s="7"/>
      <c r="F455" s="13"/>
      <c r="H455" s="13"/>
    </row>
    <row r="456" spans="2:8" ht="12.75" customHeight="1" x14ac:dyDescent="0.35">
      <c r="B456" s="7"/>
      <c r="C456" s="7"/>
      <c r="F456" s="13"/>
      <c r="H456" s="13"/>
    </row>
    <row r="457" spans="2:8" ht="12.75" customHeight="1" x14ac:dyDescent="0.35">
      <c r="B457" s="7"/>
      <c r="C457" s="7"/>
      <c r="F457" s="13"/>
      <c r="H457" s="13"/>
    </row>
    <row r="458" spans="2:8" ht="12.75" customHeight="1" x14ac:dyDescent="0.35">
      <c r="B458" s="7"/>
      <c r="C458" s="7"/>
      <c r="F458" s="13"/>
      <c r="H458" s="13"/>
    </row>
    <row r="459" spans="2:8" ht="12.75" customHeight="1" x14ac:dyDescent="0.35">
      <c r="B459" s="7"/>
      <c r="C459" s="7"/>
      <c r="F459" s="13"/>
      <c r="H459" s="13"/>
    </row>
    <row r="460" spans="2:8" ht="12.75" customHeight="1" x14ac:dyDescent="0.35">
      <c r="B460" s="7"/>
      <c r="C460" s="7"/>
      <c r="F460" s="13"/>
      <c r="H460" s="13"/>
    </row>
    <row r="461" spans="2:8" ht="12.75" customHeight="1" x14ac:dyDescent="0.35">
      <c r="B461" s="7"/>
      <c r="C461" s="7"/>
      <c r="F461" s="13"/>
      <c r="H461" s="13"/>
    </row>
    <row r="462" spans="2:8" ht="12.75" customHeight="1" x14ac:dyDescent="0.35">
      <c r="B462" s="7"/>
      <c r="C462" s="7"/>
      <c r="F462" s="13"/>
      <c r="H462" s="13"/>
    </row>
    <row r="463" spans="2:8" ht="12.75" customHeight="1" x14ac:dyDescent="0.35">
      <c r="B463" s="7"/>
      <c r="C463" s="7"/>
      <c r="F463" s="13"/>
      <c r="H463" s="13"/>
    </row>
    <row r="464" spans="2:8" ht="12.75" customHeight="1" x14ac:dyDescent="0.35">
      <c r="B464" s="7"/>
      <c r="C464" s="7"/>
      <c r="F464" s="13"/>
      <c r="H464" s="13"/>
    </row>
    <row r="465" spans="2:8" ht="12.75" customHeight="1" x14ac:dyDescent="0.35">
      <c r="B465" s="7"/>
      <c r="C465" s="7"/>
      <c r="F465" s="13"/>
      <c r="H465" s="13"/>
    </row>
    <row r="466" spans="2:8" ht="12.75" customHeight="1" x14ac:dyDescent="0.35">
      <c r="B466" s="7"/>
      <c r="C466" s="7"/>
      <c r="F466" s="13"/>
      <c r="H466" s="13"/>
    </row>
    <row r="467" spans="2:8" ht="12.75" customHeight="1" x14ac:dyDescent="0.35">
      <c r="B467" s="7"/>
      <c r="C467" s="7"/>
      <c r="F467" s="13"/>
      <c r="H467" s="13"/>
    </row>
    <row r="468" spans="2:8" ht="12.75" customHeight="1" x14ac:dyDescent="0.35">
      <c r="B468" s="7"/>
      <c r="C468" s="7"/>
      <c r="F468" s="13"/>
      <c r="H468" s="13"/>
    </row>
    <row r="469" spans="2:8" ht="12.75" customHeight="1" x14ac:dyDescent="0.35">
      <c r="B469" s="7"/>
      <c r="C469" s="7"/>
      <c r="F469" s="13"/>
      <c r="H469" s="13"/>
    </row>
    <row r="470" spans="2:8" ht="12.75" customHeight="1" x14ac:dyDescent="0.35">
      <c r="B470" s="7"/>
      <c r="C470" s="7"/>
      <c r="F470" s="13"/>
      <c r="H470" s="13"/>
    </row>
    <row r="471" spans="2:8" ht="12.75" customHeight="1" x14ac:dyDescent="0.35">
      <c r="B471" s="7"/>
      <c r="C471" s="7"/>
      <c r="F471" s="13"/>
      <c r="H471" s="13"/>
    </row>
    <row r="472" spans="2:8" ht="12.75" customHeight="1" x14ac:dyDescent="0.35">
      <c r="B472" s="7"/>
      <c r="C472" s="7"/>
      <c r="F472" s="13"/>
      <c r="H472" s="13"/>
    </row>
    <row r="473" spans="2:8" ht="12.75" customHeight="1" x14ac:dyDescent="0.35">
      <c r="B473" s="7"/>
      <c r="C473" s="7"/>
      <c r="F473" s="13"/>
      <c r="H473" s="13"/>
    </row>
    <row r="474" spans="2:8" ht="12.75" customHeight="1" x14ac:dyDescent="0.35">
      <c r="B474" s="7"/>
      <c r="C474" s="7"/>
      <c r="F474" s="13"/>
      <c r="H474" s="13"/>
    </row>
    <row r="475" spans="2:8" ht="12.75" customHeight="1" x14ac:dyDescent="0.35">
      <c r="B475" s="7"/>
      <c r="C475" s="7"/>
      <c r="F475" s="13"/>
      <c r="H475" s="13"/>
    </row>
    <row r="476" spans="2:8" ht="12.75" customHeight="1" x14ac:dyDescent="0.35">
      <c r="B476" s="7"/>
      <c r="C476" s="7"/>
      <c r="F476" s="13"/>
      <c r="H476" s="13"/>
    </row>
    <row r="477" spans="2:8" ht="12.75" customHeight="1" x14ac:dyDescent="0.35">
      <c r="B477" s="7"/>
      <c r="C477" s="7"/>
      <c r="F477" s="13"/>
      <c r="H477" s="13"/>
    </row>
    <row r="478" spans="2:8" ht="12.75" customHeight="1" x14ac:dyDescent="0.35">
      <c r="B478" s="7"/>
      <c r="C478" s="7"/>
      <c r="F478" s="13"/>
      <c r="H478" s="13"/>
    </row>
    <row r="479" spans="2:8" ht="12.75" customHeight="1" x14ac:dyDescent="0.35">
      <c r="B479" s="7"/>
      <c r="C479" s="7"/>
      <c r="F479" s="13"/>
      <c r="H479" s="13"/>
    </row>
    <row r="480" spans="2:8" ht="12.75" customHeight="1" x14ac:dyDescent="0.35">
      <c r="B480" s="7"/>
      <c r="C480" s="7"/>
      <c r="F480" s="13"/>
      <c r="H480" s="13"/>
    </row>
    <row r="481" spans="2:8" ht="12.75" customHeight="1" x14ac:dyDescent="0.35">
      <c r="B481" s="7"/>
      <c r="C481" s="7"/>
      <c r="F481" s="13"/>
      <c r="H481" s="13"/>
    </row>
    <row r="482" spans="2:8" ht="12.75" customHeight="1" x14ac:dyDescent="0.35">
      <c r="B482" s="7"/>
      <c r="C482" s="7"/>
      <c r="F482" s="13"/>
      <c r="H482" s="13"/>
    </row>
    <row r="483" spans="2:8" ht="12.75" customHeight="1" x14ac:dyDescent="0.35">
      <c r="B483" s="7"/>
      <c r="C483" s="7"/>
      <c r="F483" s="13"/>
      <c r="H483" s="13"/>
    </row>
    <row r="484" spans="2:8" ht="12.75" customHeight="1" x14ac:dyDescent="0.35">
      <c r="B484" s="7"/>
      <c r="C484" s="7"/>
      <c r="F484" s="13"/>
      <c r="H484" s="13"/>
    </row>
    <row r="485" spans="2:8" ht="12.75" customHeight="1" x14ac:dyDescent="0.35">
      <c r="B485" s="7"/>
      <c r="C485" s="7"/>
      <c r="F485" s="13"/>
      <c r="H485" s="13"/>
    </row>
    <row r="486" spans="2:8" ht="12.75" customHeight="1" x14ac:dyDescent="0.35">
      <c r="B486" s="7"/>
      <c r="C486" s="7"/>
      <c r="F486" s="13"/>
      <c r="H486" s="13"/>
    </row>
    <row r="487" spans="2:8" ht="12.75" customHeight="1" x14ac:dyDescent="0.35">
      <c r="B487" s="7"/>
      <c r="C487" s="7"/>
      <c r="F487" s="13"/>
      <c r="H487" s="13"/>
    </row>
    <row r="488" spans="2:8" ht="12.75" customHeight="1" x14ac:dyDescent="0.35">
      <c r="B488" s="7"/>
      <c r="C488" s="7"/>
      <c r="F488" s="13"/>
      <c r="H488" s="13"/>
    </row>
    <row r="489" spans="2:8" ht="12.75" customHeight="1" x14ac:dyDescent="0.35">
      <c r="B489" s="7"/>
      <c r="C489" s="7"/>
      <c r="F489" s="13"/>
      <c r="H489" s="13"/>
    </row>
    <row r="490" spans="2:8" ht="12.75" customHeight="1" x14ac:dyDescent="0.35">
      <c r="B490" s="7"/>
      <c r="C490" s="7"/>
      <c r="F490" s="13"/>
      <c r="H490" s="13"/>
    </row>
    <row r="491" spans="2:8" ht="12.75" customHeight="1" x14ac:dyDescent="0.35">
      <c r="B491" s="7"/>
      <c r="C491" s="7"/>
      <c r="F491" s="13"/>
      <c r="H491" s="13"/>
    </row>
    <row r="492" spans="2:8" ht="12.75" customHeight="1" x14ac:dyDescent="0.35">
      <c r="B492" s="7"/>
      <c r="C492" s="7"/>
      <c r="F492" s="13"/>
      <c r="H492" s="13"/>
    </row>
    <row r="493" spans="2:8" ht="12.75" customHeight="1" x14ac:dyDescent="0.35">
      <c r="B493" s="7"/>
      <c r="C493" s="7"/>
      <c r="F493" s="13"/>
      <c r="H493" s="13"/>
    </row>
    <row r="494" spans="2:8" ht="12.75" customHeight="1" x14ac:dyDescent="0.35">
      <c r="B494" s="7"/>
      <c r="C494" s="7"/>
      <c r="F494" s="13"/>
      <c r="H494" s="13"/>
    </row>
    <row r="495" spans="2:8" ht="12.75" customHeight="1" x14ac:dyDescent="0.35">
      <c r="B495" s="7"/>
      <c r="C495" s="7"/>
      <c r="F495" s="13"/>
      <c r="H495" s="13"/>
    </row>
    <row r="496" spans="2:8" ht="12.75" customHeight="1" x14ac:dyDescent="0.35">
      <c r="B496" s="7"/>
      <c r="C496" s="7"/>
      <c r="F496" s="13"/>
      <c r="H496" s="13"/>
    </row>
    <row r="497" spans="2:8" ht="12.75" customHeight="1" x14ac:dyDescent="0.35">
      <c r="B497" s="7"/>
      <c r="C497" s="7"/>
      <c r="F497" s="13"/>
      <c r="H497" s="13"/>
    </row>
    <row r="498" spans="2:8" ht="12.75" customHeight="1" x14ac:dyDescent="0.35">
      <c r="B498" s="7"/>
      <c r="C498" s="7"/>
      <c r="F498" s="13"/>
      <c r="H498" s="13"/>
    </row>
    <row r="499" spans="2:8" ht="12.75" customHeight="1" x14ac:dyDescent="0.35">
      <c r="B499" s="7"/>
      <c r="C499" s="7"/>
      <c r="F499" s="13"/>
      <c r="H499" s="13"/>
    </row>
    <row r="500" spans="2:8" ht="12.75" customHeight="1" x14ac:dyDescent="0.35">
      <c r="B500" s="7"/>
      <c r="C500" s="7"/>
      <c r="F500" s="13"/>
      <c r="H500" s="13"/>
    </row>
    <row r="501" spans="2:8" ht="12.75" customHeight="1" x14ac:dyDescent="0.35">
      <c r="B501" s="7"/>
      <c r="C501" s="7"/>
      <c r="F501" s="13"/>
      <c r="H501" s="13"/>
    </row>
    <row r="502" spans="2:8" ht="12.75" customHeight="1" x14ac:dyDescent="0.35">
      <c r="B502" s="7"/>
      <c r="C502" s="7"/>
      <c r="F502" s="13"/>
      <c r="H502" s="13"/>
    </row>
    <row r="503" spans="2:8" ht="12.75" customHeight="1" x14ac:dyDescent="0.35">
      <c r="B503" s="7"/>
      <c r="C503" s="7"/>
      <c r="F503" s="13"/>
      <c r="H503" s="13"/>
    </row>
    <row r="504" spans="2:8" ht="12.75" customHeight="1" x14ac:dyDescent="0.35">
      <c r="B504" s="7"/>
      <c r="C504" s="7"/>
      <c r="F504" s="13"/>
      <c r="H504" s="13"/>
    </row>
    <row r="505" spans="2:8" ht="12.75" customHeight="1" x14ac:dyDescent="0.35">
      <c r="B505" s="7"/>
      <c r="C505" s="7"/>
      <c r="F505" s="13"/>
      <c r="H505" s="13"/>
    </row>
    <row r="506" spans="2:8" ht="12.75" customHeight="1" x14ac:dyDescent="0.35">
      <c r="B506" s="7"/>
      <c r="C506" s="7"/>
      <c r="F506" s="13"/>
      <c r="H506" s="13"/>
    </row>
    <row r="507" spans="2:8" ht="12.75" customHeight="1" x14ac:dyDescent="0.35">
      <c r="B507" s="7"/>
      <c r="C507" s="7"/>
      <c r="F507" s="13"/>
      <c r="H507" s="13"/>
    </row>
    <row r="508" spans="2:8" ht="12.75" customHeight="1" x14ac:dyDescent="0.35">
      <c r="B508" s="7"/>
      <c r="C508" s="7"/>
      <c r="F508" s="13"/>
      <c r="H508" s="13"/>
    </row>
    <row r="509" spans="2:8" ht="12.75" customHeight="1" x14ac:dyDescent="0.35">
      <c r="B509" s="7"/>
      <c r="C509" s="7"/>
      <c r="F509" s="13"/>
      <c r="H509" s="13"/>
    </row>
    <row r="510" spans="2:8" ht="12.75" customHeight="1" x14ac:dyDescent="0.35">
      <c r="B510" s="7"/>
      <c r="C510" s="7"/>
      <c r="F510" s="13"/>
      <c r="H510" s="13"/>
    </row>
    <row r="511" spans="2:8" ht="12.75" customHeight="1" x14ac:dyDescent="0.35">
      <c r="B511" s="7"/>
      <c r="C511" s="7"/>
      <c r="F511" s="13"/>
      <c r="H511" s="13"/>
    </row>
    <row r="512" spans="2:8" ht="12.75" customHeight="1" x14ac:dyDescent="0.35">
      <c r="B512" s="7"/>
      <c r="C512" s="7"/>
      <c r="F512" s="13"/>
      <c r="H512" s="13"/>
    </row>
    <row r="513" spans="2:8" ht="12.75" customHeight="1" x14ac:dyDescent="0.35">
      <c r="B513" s="7"/>
      <c r="C513" s="7"/>
      <c r="F513" s="13"/>
      <c r="H513" s="13"/>
    </row>
    <row r="514" spans="2:8" ht="12.75" customHeight="1" x14ac:dyDescent="0.35">
      <c r="B514" s="7"/>
      <c r="C514" s="7"/>
      <c r="F514" s="13"/>
      <c r="H514" s="13"/>
    </row>
    <row r="515" spans="2:8" ht="12.75" customHeight="1" x14ac:dyDescent="0.35">
      <c r="B515" s="7"/>
      <c r="C515" s="7"/>
      <c r="F515" s="13"/>
      <c r="H515" s="13"/>
    </row>
    <row r="516" spans="2:8" ht="12.75" customHeight="1" x14ac:dyDescent="0.35">
      <c r="B516" s="7"/>
      <c r="C516" s="7"/>
      <c r="F516" s="13"/>
      <c r="H516" s="13"/>
    </row>
    <row r="517" spans="2:8" ht="12.75" customHeight="1" x14ac:dyDescent="0.35">
      <c r="B517" s="7"/>
      <c r="C517" s="7"/>
      <c r="F517" s="13"/>
      <c r="H517" s="13"/>
    </row>
    <row r="518" spans="2:8" ht="12.75" customHeight="1" x14ac:dyDescent="0.35">
      <c r="B518" s="7"/>
      <c r="C518" s="7"/>
      <c r="F518" s="13"/>
      <c r="H518" s="13"/>
    </row>
    <row r="519" spans="2:8" ht="12.75" customHeight="1" x14ac:dyDescent="0.35">
      <c r="B519" s="7"/>
      <c r="C519" s="7"/>
      <c r="F519" s="13"/>
      <c r="H519" s="13"/>
    </row>
    <row r="520" spans="2:8" ht="12.75" customHeight="1" x14ac:dyDescent="0.35">
      <c r="B520" s="7"/>
      <c r="C520" s="7"/>
      <c r="F520" s="13"/>
      <c r="H520" s="13"/>
    </row>
    <row r="521" spans="2:8" ht="12.75" customHeight="1" x14ac:dyDescent="0.35">
      <c r="B521" s="7"/>
      <c r="C521" s="7"/>
      <c r="F521" s="13"/>
      <c r="H521" s="13"/>
    </row>
    <row r="522" spans="2:8" ht="12.75" customHeight="1" x14ac:dyDescent="0.35">
      <c r="B522" s="7"/>
      <c r="C522" s="7"/>
      <c r="F522" s="13"/>
      <c r="H522" s="13"/>
    </row>
    <row r="523" spans="2:8" ht="12.75" customHeight="1" x14ac:dyDescent="0.35">
      <c r="B523" s="7"/>
      <c r="C523" s="7"/>
      <c r="F523" s="13"/>
      <c r="H523" s="13"/>
    </row>
    <row r="524" spans="2:8" ht="12.75" customHeight="1" x14ac:dyDescent="0.35">
      <c r="B524" s="7"/>
      <c r="C524" s="7"/>
      <c r="F524" s="13"/>
      <c r="H524" s="13"/>
    </row>
    <row r="525" spans="2:8" ht="12.75" customHeight="1" x14ac:dyDescent="0.35">
      <c r="B525" s="7"/>
      <c r="C525" s="7"/>
      <c r="F525" s="13"/>
      <c r="H525" s="13"/>
    </row>
    <row r="526" spans="2:8" ht="12.75" customHeight="1" x14ac:dyDescent="0.35">
      <c r="B526" s="7"/>
      <c r="C526" s="7"/>
      <c r="F526" s="13"/>
      <c r="H526" s="13"/>
    </row>
    <row r="527" spans="2:8" ht="12.75" customHeight="1" x14ac:dyDescent="0.35">
      <c r="B527" s="7"/>
      <c r="C527" s="7"/>
      <c r="F527" s="13"/>
      <c r="H527" s="13"/>
    </row>
    <row r="528" spans="2:8" ht="12.75" customHeight="1" x14ac:dyDescent="0.35">
      <c r="B528" s="7"/>
      <c r="C528" s="7"/>
      <c r="F528" s="13"/>
      <c r="H528" s="13"/>
    </row>
    <row r="529" spans="2:8" ht="12.75" customHeight="1" x14ac:dyDescent="0.35">
      <c r="B529" s="7"/>
      <c r="C529" s="7"/>
      <c r="F529" s="13"/>
      <c r="H529" s="13"/>
    </row>
    <row r="530" spans="2:8" ht="12.75" customHeight="1" x14ac:dyDescent="0.35">
      <c r="B530" s="7"/>
      <c r="C530" s="7"/>
      <c r="F530" s="13"/>
      <c r="H530" s="13"/>
    </row>
    <row r="531" spans="2:8" ht="12.75" customHeight="1" x14ac:dyDescent="0.35">
      <c r="B531" s="7"/>
      <c r="C531" s="7"/>
      <c r="F531" s="13"/>
      <c r="H531" s="13"/>
    </row>
    <row r="532" spans="2:8" ht="12.75" customHeight="1" x14ac:dyDescent="0.35">
      <c r="B532" s="7"/>
      <c r="C532" s="7"/>
      <c r="F532" s="13"/>
      <c r="H532" s="13"/>
    </row>
    <row r="533" spans="2:8" ht="12.75" customHeight="1" x14ac:dyDescent="0.35">
      <c r="B533" s="7"/>
      <c r="C533" s="7"/>
      <c r="F533" s="13"/>
      <c r="H533" s="13"/>
    </row>
    <row r="534" spans="2:8" ht="12.75" customHeight="1" x14ac:dyDescent="0.35">
      <c r="B534" s="7"/>
      <c r="C534" s="7"/>
      <c r="F534" s="13"/>
      <c r="H534" s="13"/>
    </row>
    <row r="535" spans="2:8" ht="12.75" customHeight="1" x14ac:dyDescent="0.35">
      <c r="B535" s="7"/>
      <c r="C535" s="7"/>
      <c r="F535" s="13"/>
      <c r="H535" s="13"/>
    </row>
    <row r="536" spans="2:8" ht="12.75" customHeight="1" x14ac:dyDescent="0.35">
      <c r="B536" s="7"/>
      <c r="C536" s="7"/>
      <c r="F536" s="13"/>
      <c r="H536" s="13"/>
    </row>
    <row r="537" spans="2:8" ht="12.75" customHeight="1" x14ac:dyDescent="0.35">
      <c r="B537" s="7"/>
      <c r="C537" s="7"/>
      <c r="F537" s="13"/>
      <c r="H537" s="13"/>
    </row>
    <row r="538" spans="2:8" ht="12.75" customHeight="1" x14ac:dyDescent="0.35">
      <c r="B538" s="7"/>
      <c r="C538" s="7"/>
      <c r="F538" s="13"/>
      <c r="H538" s="13"/>
    </row>
    <row r="539" spans="2:8" ht="12.75" customHeight="1" x14ac:dyDescent="0.35">
      <c r="B539" s="7"/>
      <c r="C539" s="7"/>
      <c r="F539" s="13"/>
      <c r="H539" s="13"/>
    </row>
    <row r="540" spans="2:8" ht="12.75" customHeight="1" x14ac:dyDescent="0.35">
      <c r="B540" s="7"/>
      <c r="C540" s="7"/>
      <c r="F540" s="13"/>
      <c r="H540" s="13"/>
    </row>
    <row r="541" spans="2:8" ht="12.75" customHeight="1" x14ac:dyDescent="0.35">
      <c r="B541" s="7"/>
      <c r="C541" s="7"/>
      <c r="F541" s="13"/>
      <c r="H541" s="13"/>
    </row>
    <row r="542" spans="2:8" ht="12.75" customHeight="1" x14ac:dyDescent="0.35">
      <c r="B542" s="7"/>
      <c r="C542" s="7"/>
      <c r="F542" s="13"/>
      <c r="H542" s="13"/>
    </row>
    <row r="543" spans="2:8" ht="12.75" customHeight="1" x14ac:dyDescent="0.35">
      <c r="B543" s="7"/>
      <c r="C543" s="7"/>
      <c r="F543" s="13"/>
      <c r="H543" s="13"/>
    </row>
    <row r="544" spans="2:8" ht="12.75" customHeight="1" x14ac:dyDescent="0.35">
      <c r="B544" s="7"/>
      <c r="C544" s="7"/>
      <c r="F544" s="13"/>
      <c r="H544" s="13"/>
    </row>
    <row r="545" spans="2:8" ht="12.75" customHeight="1" x14ac:dyDescent="0.35">
      <c r="B545" s="7"/>
      <c r="C545" s="7"/>
      <c r="F545" s="13"/>
      <c r="H545" s="13"/>
    </row>
    <row r="546" spans="2:8" ht="12.75" customHeight="1" x14ac:dyDescent="0.35">
      <c r="B546" s="7"/>
      <c r="C546" s="7"/>
      <c r="F546" s="13"/>
      <c r="H546" s="13"/>
    </row>
    <row r="547" spans="2:8" ht="12.75" customHeight="1" x14ac:dyDescent="0.35">
      <c r="B547" s="7"/>
      <c r="C547" s="7"/>
      <c r="F547" s="13"/>
      <c r="H547" s="13"/>
    </row>
    <row r="548" spans="2:8" ht="12.75" customHeight="1" x14ac:dyDescent="0.35">
      <c r="B548" s="7"/>
      <c r="C548" s="7"/>
      <c r="F548" s="13"/>
      <c r="H548" s="13"/>
    </row>
    <row r="549" spans="2:8" ht="12.75" customHeight="1" x14ac:dyDescent="0.35">
      <c r="B549" s="7"/>
      <c r="C549" s="7"/>
      <c r="F549" s="13"/>
      <c r="H549" s="13"/>
    </row>
    <row r="550" spans="2:8" ht="12.75" customHeight="1" x14ac:dyDescent="0.35">
      <c r="B550" s="7"/>
      <c r="C550" s="7"/>
      <c r="F550" s="13"/>
      <c r="H550" s="13"/>
    </row>
    <row r="551" spans="2:8" ht="12.75" customHeight="1" x14ac:dyDescent="0.35">
      <c r="B551" s="7"/>
      <c r="C551" s="7"/>
      <c r="F551" s="13"/>
      <c r="H551" s="13"/>
    </row>
    <row r="552" spans="2:8" ht="12.75" customHeight="1" x14ac:dyDescent="0.35">
      <c r="B552" s="7"/>
      <c r="C552" s="7"/>
      <c r="F552" s="13"/>
      <c r="H552" s="13"/>
    </row>
    <row r="553" spans="2:8" ht="12.75" customHeight="1" x14ac:dyDescent="0.35">
      <c r="B553" s="7"/>
      <c r="C553" s="7"/>
      <c r="F553" s="13"/>
      <c r="H553" s="13"/>
    </row>
    <row r="554" spans="2:8" ht="12.75" customHeight="1" x14ac:dyDescent="0.35">
      <c r="B554" s="7"/>
      <c r="C554" s="7"/>
      <c r="F554" s="13"/>
      <c r="H554" s="13"/>
    </row>
    <row r="555" spans="2:8" ht="12.75" customHeight="1" x14ac:dyDescent="0.35">
      <c r="B555" s="7"/>
      <c r="C555" s="7"/>
      <c r="F555" s="13"/>
      <c r="H555" s="13"/>
    </row>
    <row r="556" spans="2:8" ht="12.75" customHeight="1" x14ac:dyDescent="0.35">
      <c r="B556" s="7"/>
      <c r="C556" s="7"/>
      <c r="F556" s="13"/>
      <c r="H556" s="13"/>
    </row>
    <row r="557" spans="2:8" ht="12.75" customHeight="1" x14ac:dyDescent="0.35">
      <c r="B557" s="7"/>
      <c r="C557" s="7"/>
      <c r="F557" s="13"/>
      <c r="H557" s="13"/>
    </row>
    <row r="558" spans="2:8" ht="12.75" customHeight="1" x14ac:dyDescent="0.35">
      <c r="B558" s="7"/>
      <c r="C558" s="7"/>
      <c r="F558" s="13"/>
      <c r="H558" s="13"/>
    </row>
    <row r="559" spans="2:8" ht="12.75" customHeight="1" x14ac:dyDescent="0.35">
      <c r="B559" s="7"/>
      <c r="C559" s="7"/>
      <c r="F559" s="13"/>
      <c r="H559" s="13"/>
    </row>
    <row r="560" spans="2:8" ht="12.75" customHeight="1" x14ac:dyDescent="0.35">
      <c r="B560" s="7"/>
      <c r="C560" s="7"/>
      <c r="F560" s="13"/>
      <c r="H560" s="13"/>
    </row>
    <row r="561" spans="2:8" ht="12.75" customHeight="1" x14ac:dyDescent="0.35">
      <c r="B561" s="7"/>
      <c r="C561" s="7"/>
      <c r="F561" s="13"/>
      <c r="H561" s="13"/>
    </row>
    <row r="562" spans="2:8" ht="12.75" customHeight="1" x14ac:dyDescent="0.35">
      <c r="B562" s="7"/>
      <c r="C562" s="7"/>
      <c r="F562" s="13"/>
      <c r="H562" s="13"/>
    </row>
    <row r="563" spans="2:8" ht="12.75" customHeight="1" x14ac:dyDescent="0.35">
      <c r="B563" s="7"/>
      <c r="C563" s="7"/>
      <c r="F563" s="13"/>
      <c r="H563" s="13"/>
    </row>
    <row r="564" spans="2:8" ht="12.75" customHeight="1" x14ac:dyDescent="0.35">
      <c r="B564" s="7"/>
      <c r="C564" s="7"/>
      <c r="F564" s="13"/>
      <c r="H564" s="13"/>
    </row>
    <row r="565" spans="2:8" ht="12.75" customHeight="1" x14ac:dyDescent="0.35">
      <c r="B565" s="7"/>
      <c r="C565" s="7"/>
      <c r="F565" s="13"/>
      <c r="H565" s="13"/>
    </row>
    <row r="566" spans="2:8" ht="12.75" customHeight="1" x14ac:dyDescent="0.35">
      <c r="B566" s="7"/>
      <c r="C566" s="7"/>
      <c r="F566" s="13"/>
      <c r="H566" s="13"/>
    </row>
    <row r="567" spans="2:8" ht="12.75" customHeight="1" x14ac:dyDescent="0.35">
      <c r="B567" s="7"/>
      <c r="C567" s="7"/>
      <c r="F567" s="13"/>
      <c r="H567" s="13"/>
    </row>
    <row r="568" spans="2:8" ht="12.75" customHeight="1" x14ac:dyDescent="0.35">
      <c r="B568" s="7"/>
      <c r="C568" s="7"/>
      <c r="F568" s="13"/>
      <c r="H568" s="13"/>
    </row>
    <row r="569" spans="2:8" ht="12.75" customHeight="1" x14ac:dyDescent="0.35">
      <c r="B569" s="7"/>
      <c r="C569" s="7"/>
      <c r="F569" s="13"/>
      <c r="H569" s="13"/>
    </row>
    <row r="570" spans="2:8" ht="12.75" customHeight="1" x14ac:dyDescent="0.35">
      <c r="B570" s="7"/>
      <c r="C570" s="7"/>
      <c r="F570" s="13"/>
      <c r="H570" s="13"/>
    </row>
    <row r="571" spans="2:8" ht="12.75" customHeight="1" x14ac:dyDescent="0.35">
      <c r="B571" s="7"/>
      <c r="C571" s="7"/>
      <c r="F571" s="13"/>
      <c r="H571" s="13"/>
    </row>
    <row r="572" spans="2:8" ht="12.75" customHeight="1" x14ac:dyDescent="0.35">
      <c r="B572" s="7"/>
      <c r="C572" s="7"/>
      <c r="F572" s="13"/>
      <c r="H572" s="13"/>
    </row>
    <row r="573" spans="2:8" ht="12.75" customHeight="1" x14ac:dyDescent="0.35">
      <c r="B573" s="7"/>
      <c r="C573" s="7"/>
      <c r="F573" s="13"/>
      <c r="H573" s="13"/>
    </row>
    <row r="574" spans="2:8" ht="12.75" customHeight="1" x14ac:dyDescent="0.35">
      <c r="B574" s="7"/>
      <c r="C574" s="7"/>
      <c r="F574" s="13"/>
      <c r="H574" s="13"/>
    </row>
    <row r="575" spans="2:8" ht="12.75" customHeight="1" x14ac:dyDescent="0.35">
      <c r="B575" s="7"/>
      <c r="C575" s="7"/>
      <c r="F575" s="13"/>
      <c r="H575" s="13"/>
    </row>
    <row r="576" spans="2:8" ht="12.75" customHeight="1" x14ac:dyDescent="0.35">
      <c r="B576" s="7"/>
      <c r="C576" s="7"/>
      <c r="F576" s="13"/>
      <c r="H576" s="13"/>
    </row>
    <row r="577" spans="2:8" ht="12.75" customHeight="1" x14ac:dyDescent="0.35">
      <c r="B577" s="7"/>
      <c r="C577" s="7"/>
      <c r="F577" s="13"/>
      <c r="H577" s="13"/>
    </row>
    <row r="578" spans="2:8" ht="12.75" customHeight="1" x14ac:dyDescent="0.35">
      <c r="B578" s="7"/>
      <c r="C578" s="7"/>
      <c r="F578" s="13"/>
      <c r="H578" s="13"/>
    </row>
    <row r="579" spans="2:8" ht="12.75" customHeight="1" x14ac:dyDescent="0.35">
      <c r="B579" s="7"/>
      <c r="C579" s="7"/>
      <c r="F579" s="13"/>
      <c r="H579" s="13"/>
    </row>
    <row r="580" spans="2:8" ht="12.75" customHeight="1" x14ac:dyDescent="0.35">
      <c r="B580" s="7"/>
      <c r="C580" s="7"/>
      <c r="F580" s="13"/>
      <c r="H580" s="13"/>
    </row>
    <row r="581" spans="2:8" ht="12.75" customHeight="1" x14ac:dyDescent="0.35">
      <c r="B581" s="7"/>
      <c r="C581" s="7"/>
      <c r="F581" s="13"/>
      <c r="H581" s="13"/>
    </row>
    <row r="582" spans="2:8" ht="12.75" customHeight="1" x14ac:dyDescent="0.35">
      <c r="B582" s="7"/>
      <c r="C582" s="7"/>
      <c r="F582" s="13"/>
      <c r="H582" s="13"/>
    </row>
    <row r="583" spans="2:8" ht="12.75" customHeight="1" x14ac:dyDescent="0.35">
      <c r="B583" s="7"/>
      <c r="C583" s="7"/>
      <c r="F583" s="13"/>
      <c r="H583" s="13"/>
    </row>
    <row r="584" spans="2:8" ht="12.75" customHeight="1" x14ac:dyDescent="0.35">
      <c r="B584" s="7"/>
      <c r="C584" s="7"/>
      <c r="F584" s="13"/>
      <c r="H584" s="13"/>
    </row>
    <row r="585" spans="2:8" ht="12.75" customHeight="1" x14ac:dyDescent="0.35">
      <c r="B585" s="7"/>
      <c r="C585" s="7"/>
      <c r="F585" s="13"/>
      <c r="H585" s="13"/>
    </row>
    <row r="586" spans="2:8" ht="12.75" customHeight="1" x14ac:dyDescent="0.35">
      <c r="B586" s="7"/>
      <c r="C586" s="7"/>
      <c r="F586" s="13"/>
      <c r="H586" s="13"/>
    </row>
    <row r="587" spans="2:8" ht="12.75" customHeight="1" x14ac:dyDescent="0.35">
      <c r="B587" s="7"/>
      <c r="C587" s="7"/>
      <c r="F587" s="13"/>
      <c r="H587" s="13"/>
    </row>
    <row r="588" spans="2:8" ht="12.75" customHeight="1" x14ac:dyDescent="0.35">
      <c r="B588" s="7"/>
      <c r="C588" s="7"/>
      <c r="F588" s="13"/>
      <c r="H588" s="13"/>
    </row>
    <row r="589" spans="2:8" ht="12.75" customHeight="1" x14ac:dyDescent="0.35">
      <c r="B589" s="7"/>
      <c r="C589" s="7"/>
      <c r="F589" s="13"/>
      <c r="H589" s="13"/>
    </row>
    <row r="590" spans="2:8" ht="12.75" customHeight="1" x14ac:dyDescent="0.35">
      <c r="B590" s="7"/>
      <c r="C590" s="7"/>
      <c r="F590" s="13"/>
      <c r="H590" s="13"/>
    </row>
    <row r="591" spans="2:8" ht="12.75" customHeight="1" x14ac:dyDescent="0.35">
      <c r="B591" s="7"/>
      <c r="C591" s="7"/>
      <c r="F591" s="13"/>
      <c r="H591" s="13"/>
    </row>
    <row r="592" spans="2:8" ht="12.75" customHeight="1" x14ac:dyDescent="0.35">
      <c r="B592" s="7"/>
      <c r="C592" s="7"/>
      <c r="F592" s="13"/>
      <c r="H592" s="13"/>
    </row>
    <row r="593" spans="2:8" ht="12.75" customHeight="1" x14ac:dyDescent="0.35">
      <c r="B593" s="7"/>
      <c r="C593" s="7"/>
      <c r="F593" s="13"/>
      <c r="H593" s="13"/>
    </row>
    <row r="594" spans="2:8" ht="12.75" customHeight="1" x14ac:dyDescent="0.35">
      <c r="B594" s="7"/>
      <c r="C594" s="7"/>
      <c r="F594" s="13"/>
      <c r="H594" s="13"/>
    </row>
    <row r="595" spans="2:8" ht="12.75" customHeight="1" x14ac:dyDescent="0.35">
      <c r="B595" s="7"/>
      <c r="C595" s="7"/>
      <c r="F595" s="13"/>
      <c r="H595" s="13"/>
    </row>
    <row r="596" spans="2:8" ht="12.75" customHeight="1" x14ac:dyDescent="0.35">
      <c r="B596" s="7"/>
      <c r="C596" s="7"/>
      <c r="F596" s="13"/>
      <c r="H596" s="13"/>
    </row>
    <row r="597" spans="2:8" ht="12.75" customHeight="1" x14ac:dyDescent="0.35">
      <c r="B597" s="7"/>
      <c r="C597" s="7"/>
      <c r="F597" s="13"/>
      <c r="H597" s="13"/>
    </row>
    <row r="598" spans="2:8" ht="12.75" customHeight="1" x14ac:dyDescent="0.35">
      <c r="B598" s="7"/>
      <c r="C598" s="7"/>
      <c r="F598" s="13"/>
      <c r="H598" s="13"/>
    </row>
    <row r="599" spans="2:8" ht="12.75" customHeight="1" x14ac:dyDescent="0.35">
      <c r="B599" s="7"/>
      <c r="C599" s="7"/>
      <c r="F599" s="13"/>
      <c r="H599" s="13"/>
    </row>
    <row r="600" spans="2:8" ht="12.75" customHeight="1" x14ac:dyDescent="0.35">
      <c r="B600" s="7"/>
      <c r="C600" s="7"/>
      <c r="F600" s="13"/>
      <c r="H600" s="13"/>
    </row>
    <row r="601" spans="2:8" ht="12.75" customHeight="1" x14ac:dyDescent="0.35">
      <c r="B601" s="7"/>
      <c r="C601" s="7"/>
      <c r="F601" s="13"/>
      <c r="H601" s="13"/>
    </row>
    <row r="602" spans="2:8" ht="12.75" customHeight="1" x14ac:dyDescent="0.35">
      <c r="B602" s="7"/>
      <c r="C602" s="7"/>
      <c r="F602" s="13"/>
      <c r="H602" s="13"/>
    </row>
    <row r="603" spans="2:8" ht="12.75" customHeight="1" x14ac:dyDescent="0.35">
      <c r="B603" s="7"/>
      <c r="C603" s="7"/>
      <c r="F603" s="13"/>
      <c r="H603" s="13"/>
    </row>
    <row r="604" spans="2:8" ht="12.75" customHeight="1" x14ac:dyDescent="0.35">
      <c r="B604" s="7"/>
      <c r="C604" s="7"/>
      <c r="F604" s="13"/>
      <c r="H604" s="13"/>
    </row>
    <row r="605" spans="2:8" ht="12.75" customHeight="1" x14ac:dyDescent="0.35">
      <c r="B605" s="7"/>
      <c r="C605" s="7"/>
      <c r="F605" s="13"/>
      <c r="H605" s="13"/>
    </row>
    <row r="606" spans="2:8" ht="12.75" customHeight="1" x14ac:dyDescent="0.35">
      <c r="B606" s="7"/>
      <c r="C606" s="7"/>
      <c r="F606" s="13"/>
      <c r="H606" s="13"/>
    </row>
    <row r="607" spans="2:8" ht="12.75" customHeight="1" x14ac:dyDescent="0.35">
      <c r="B607" s="7"/>
      <c r="C607" s="7"/>
      <c r="F607" s="13"/>
      <c r="H607" s="13"/>
    </row>
    <row r="608" spans="2:8" ht="12.75" customHeight="1" x14ac:dyDescent="0.35">
      <c r="B608" s="7"/>
      <c r="C608" s="7"/>
      <c r="F608" s="13"/>
      <c r="H608" s="13"/>
    </row>
    <row r="609" spans="2:8" ht="12.75" customHeight="1" x14ac:dyDescent="0.35">
      <c r="B609" s="7"/>
      <c r="C609" s="7"/>
      <c r="F609" s="13"/>
      <c r="H609" s="13"/>
    </row>
    <row r="610" spans="2:8" ht="12.75" customHeight="1" x14ac:dyDescent="0.35">
      <c r="B610" s="7"/>
      <c r="C610" s="7"/>
      <c r="F610" s="13"/>
      <c r="H610" s="13"/>
    </row>
    <row r="611" spans="2:8" ht="12.75" customHeight="1" x14ac:dyDescent="0.35">
      <c r="B611" s="7"/>
      <c r="C611" s="7"/>
      <c r="F611" s="13"/>
      <c r="H611" s="13"/>
    </row>
    <row r="612" spans="2:8" ht="12.75" customHeight="1" x14ac:dyDescent="0.35">
      <c r="B612" s="7"/>
      <c r="C612" s="7"/>
      <c r="F612" s="13"/>
      <c r="H612" s="13"/>
    </row>
    <row r="613" spans="2:8" ht="12.75" customHeight="1" x14ac:dyDescent="0.35">
      <c r="B613" s="7"/>
      <c r="C613" s="7"/>
      <c r="F613" s="13"/>
      <c r="H613" s="13"/>
    </row>
    <row r="614" spans="2:8" ht="12.75" customHeight="1" x14ac:dyDescent="0.35">
      <c r="B614" s="7"/>
      <c r="C614" s="7"/>
      <c r="F614" s="13"/>
      <c r="H614" s="13"/>
    </row>
    <row r="615" spans="2:8" ht="12.75" customHeight="1" x14ac:dyDescent="0.35">
      <c r="B615" s="7"/>
      <c r="C615" s="7"/>
      <c r="F615" s="13"/>
      <c r="H615" s="13"/>
    </row>
    <row r="616" spans="2:8" ht="12.75" customHeight="1" x14ac:dyDescent="0.35">
      <c r="B616" s="7"/>
      <c r="C616" s="7"/>
      <c r="F616" s="13"/>
      <c r="H616" s="13"/>
    </row>
    <row r="617" spans="2:8" ht="12.75" customHeight="1" x14ac:dyDescent="0.35">
      <c r="B617" s="7"/>
      <c r="C617" s="7"/>
      <c r="F617" s="13"/>
      <c r="H617" s="13"/>
    </row>
    <row r="618" spans="2:8" ht="12.75" customHeight="1" x14ac:dyDescent="0.35">
      <c r="B618" s="7"/>
      <c r="C618" s="7"/>
      <c r="F618" s="13"/>
      <c r="H618" s="13"/>
    </row>
    <row r="619" spans="2:8" ht="12.75" customHeight="1" x14ac:dyDescent="0.35">
      <c r="B619" s="7"/>
      <c r="C619" s="7"/>
      <c r="F619" s="13"/>
      <c r="H619" s="13"/>
    </row>
    <row r="620" spans="2:8" ht="12.75" customHeight="1" x14ac:dyDescent="0.35">
      <c r="B620" s="7"/>
      <c r="C620" s="7"/>
      <c r="F620" s="13"/>
      <c r="H620" s="13"/>
    </row>
    <row r="621" spans="2:8" ht="12.75" customHeight="1" x14ac:dyDescent="0.35">
      <c r="B621" s="7"/>
      <c r="C621" s="7"/>
      <c r="F621" s="13"/>
      <c r="H621" s="13"/>
    </row>
    <row r="622" spans="2:8" ht="12.75" customHeight="1" x14ac:dyDescent="0.35">
      <c r="B622" s="7"/>
      <c r="C622" s="7"/>
      <c r="F622" s="13"/>
      <c r="H622" s="13"/>
    </row>
    <row r="623" spans="2:8" ht="12.75" customHeight="1" x14ac:dyDescent="0.35">
      <c r="B623" s="7"/>
      <c r="C623" s="7"/>
      <c r="F623" s="13"/>
      <c r="H623" s="13"/>
    </row>
    <row r="624" spans="2:8" ht="12.75" customHeight="1" x14ac:dyDescent="0.35">
      <c r="B624" s="7"/>
      <c r="C624" s="7"/>
      <c r="F624" s="13"/>
      <c r="H624" s="13"/>
    </row>
    <row r="625" spans="2:8" ht="12.75" customHeight="1" x14ac:dyDescent="0.35">
      <c r="B625" s="7"/>
      <c r="C625" s="7"/>
      <c r="F625" s="13"/>
      <c r="H625" s="13"/>
    </row>
    <row r="626" spans="2:8" ht="12.75" customHeight="1" x14ac:dyDescent="0.35">
      <c r="B626" s="7"/>
      <c r="C626" s="7"/>
      <c r="F626" s="13"/>
      <c r="H626" s="13"/>
    </row>
    <row r="627" spans="2:8" ht="12.75" customHeight="1" x14ac:dyDescent="0.35">
      <c r="B627" s="7"/>
      <c r="C627" s="7"/>
      <c r="F627" s="13"/>
      <c r="H627" s="13"/>
    </row>
    <row r="628" spans="2:8" ht="12.75" customHeight="1" x14ac:dyDescent="0.35">
      <c r="B628" s="7"/>
      <c r="C628" s="7"/>
      <c r="F628" s="13"/>
      <c r="H628" s="13"/>
    </row>
    <row r="629" spans="2:8" ht="12.75" customHeight="1" x14ac:dyDescent="0.35">
      <c r="B629" s="7"/>
      <c r="C629" s="7"/>
      <c r="F629" s="13"/>
      <c r="H629" s="13"/>
    </row>
    <row r="630" spans="2:8" ht="12.75" customHeight="1" x14ac:dyDescent="0.35">
      <c r="B630" s="7"/>
      <c r="C630" s="7"/>
      <c r="F630" s="13"/>
      <c r="H630" s="13"/>
    </row>
    <row r="631" spans="2:8" ht="12.75" customHeight="1" x14ac:dyDescent="0.35">
      <c r="B631" s="7"/>
      <c r="C631" s="7"/>
      <c r="F631" s="13"/>
      <c r="H631" s="13"/>
    </row>
    <row r="632" spans="2:8" ht="12.75" customHeight="1" x14ac:dyDescent="0.35">
      <c r="B632" s="7"/>
      <c r="C632" s="7"/>
      <c r="F632" s="13"/>
      <c r="H632" s="13"/>
    </row>
    <row r="633" spans="2:8" ht="12.75" customHeight="1" x14ac:dyDescent="0.35">
      <c r="B633" s="7"/>
      <c r="C633" s="7"/>
      <c r="F633" s="13"/>
      <c r="H633" s="13"/>
    </row>
    <row r="634" spans="2:8" ht="12.75" customHeight="1" x14ac:dyDescent="0.35">
      <c r="B634" s="7"/>
      <c r="C634" s="7"/>
      <c r="F634" s="13"/>
      <c r="H634" s="13"/>
    </row>
    <row r="635" spans="2:8" ht="12.75" customHeight="1" x14ac:dyDescent="0.35">
      <c r="B635" s="7"/>
      <c r="C635" s="7"/>
      <c r="F635" s="13"/>
      <c r="H635" s="13"/>
    </row>
    <row r="636" spans="2:8" ht="12.75" customHeight="1" x14ac:dyDescent="0.35">
      <c r="B636" s="7"/>
      <c r="C636" s="7"/>
      <c r="F636" s="13"/>
      <c r="H636" s="13"/>
    </row>
    <row r="637" spans="2:8" ht="12.75" customHeight="1" x14ac:dyDescent="0.35">
      <c r="B637" s="7"/>
      <c r="C637" s="7"/>
      <c r="F637" s="13"/>
      <c r="H637" s="13"/>
    </row>
    <row r="638" spans="2:8" ht="12.75" customHeight="1" x14ac:dyDescent="0.35">
      <c r="B638" s="7"/>
      <c r="C638" s="7"/>
      <c r="F638" s="13"/>
      <c r="H638" s="13"/>
    </row>
    <row r="639" spans="2:8" ht="12.75" customHeight="1" x14ac:dyDescent="0.35">
      <c r="B639" s="7"/>
      <c r="C639" s="7"/>
      <c r="F639" s="13"/>
      <c r="H639" s="13"/>
    </row>
    <row r="640" spans="2:8" ht="12.75" customHeight="1" x14ac:dyDescent="0.35">
      <c r="B640" s="7"/>
      <c r="C640" s="7"/>
      <c r="F640" s="13"/>
      <c r="H640" s="13"/>
    </row>
    <row r="641" spans="2:8" ht="12.75" customHeight="1" x14ac:dyDescent="0.35">
      <c r="B641" s="7"/>
      <c r="C641" s="7"/>
      <c r="F641" s="13"/>
      <c r="H641" s="13"/>
    </row>
    <row r="642" spans="2:8" ht="12.75" customHeight="1" x14ac:dyDescent="0.35">
      <c r="B642" s="7"/>
      <c r="C642" s="7"/>
      <c r="F642" s="13"/>
      <c r="H642" s="13"/>
    </row>
    <row r="643" spans="2:8" ht="12.75" customHeight="1" x14ac:dyDescent="0.35">
      <c r="B643" s="7"/>
      <c r="C643" s="7"/>
      <c r="F643" s="13"/>
      <c r="H643" s="13"/>
    </row>
    <row r="644" spans="2:8" ht="12.75" customHeight="1" x14ac:dyDescent="0.35">
      <c r="B644" s="7"/>
      <c r="C644" s="7"/>
      <c r="F644" s="13"/>
      <c r="H644" s="13"/>
    </row>
    <row r="645" spans="2:8" ht="12.75" customHeight="1" x14ac:dyDescent="0.35">
      <c r="B645" s="7"/>
      <c r="C645" s="7"/>
      <c r="F645" s="13"/>
      <c r="H645" s="13"/>
    </row>
    <row r="646" spans="2:8" ht="12.75" customHeight="1" x14ac:dyDescent="0.35">
      <c r="B646" s="7"/>
      <c r="C646" s="7"/>
      <c r="F646" s="13"/>
      <c r="H646" s="13"/>
    </row>
    <row r="647" spans="2:8" ht="12.75" customHeight="1" x14ac:dyDescent="0.35">
      <c r="B647" s="7"/>
      <c r="C647" s="7"/>
      <c r="F647" s="13"/>
      <c r="H647" s="13"/>
    </row>
    <row r="648" spans="2:8" ht="12.75" customHeight="1" x14ac:dyDescent="0.35">
      <c r="B648" s="7"/>
      <c r="C648" s="7"/>
      <c r="F648" s="13"/>
      <c r="H648" s="13"/>
    </row>
    <row r="649" spans="2:8" ht="12.75" customHeight="1" x14ac:dyDescent="0.35">
      <c r="B649" s="7"/>
      <c r="C649" s="7"/>
      <c r="F649" s="13"/>
      <c r="H649" s="13"/>
    </row>
    <row r="650" spans="2:8" ht="12.75" customHeight="1" x14ac:dyDescent="0.35">
      <c r="B650" s="7"/>
      <c r="C650" s="7"/>
      <c r="F650" s="13"/>
      <c r="H650" s="13"/>
    </row>
    <row r="651" spans="2:8" ht="12.75" customHeight="1" x14ac:dyDescent="0.35">
      <c r="B651" s="7"/>
      <c r="C651" s="7"/>
      <c r="F651" s="13"/>
      <c r="H651" s="13"/>
    </row>
    <row r="652" spans="2:8" ht="12.75" customHeight="1" x14ac:dyDescent="0.35">
      <c r="B652" s="7"/>
      <c r="C652" s="7"/>
      <c r="F652" s="13"/>
      <c r="H652" s="13"/>
    </row>
    <row r="653" spans="2:8" ht="12.75" customHeight="1" x14ac:dyDescent="0.35">
      <c r="B653" s="7"/>
      <c r="C653" s="7"/>
      <c r="F653" s="13"/>
      <c r="H653" s="13"/>
    </row>
    <row r="654" spans="2:8" ht="12.75" customHeight="1" x14ac:dyDescent="0.35">
      <c r="B654" s="7"/>
      <c r="C654" s="7"/>
      <c r="F654" s="13"/>
      <c r="H654" s="13"/>
    </row>
    <row r="655" spans="2:8" ht="12.75" customHeight="1" x14ac:dyDescent="0.35">
      <c r="B655" s="7"/>
      <c r="C655" s="7"/>
      <c r="F655" s="13"/>
      <c r="H655" s="13"/>
    </row>
    <row r="656" spans="2:8" ht="12.75" customHeight="1" x14ac:dyDescent="0.35">
      <c r="B656" s="7"/>
      <c r="C656" s="7"/>
      <c r="F656" s="13"/>
      <c r="H656" s="13"/>
    </row>
    <row r="657" spans="2:8" ht="12.75" customHeight="1" x14ac:dyDescent="0.35">
      <c r="B657" s="7"/>
      <c r="C657" s="7"/>
      <c r="F657" s="13"/>
      <c r="H657" s="13"/>
    </row>
    <row r="658" spans="2:8" ht="12.75" customHeight="1" x14ac:dyDescent="0.35">
      <c r="B658" s="7"/>
      <c r="C658" s="7"/>
      <c r="F658" s="13"/>
      <c r="H658" s="13"/>
    </row>
    <row r="659" spans="2:8" ht="12.75" customHeight="1" x14ac:dyDescent="0.35">
      <c r="B659" s="7"/>
      <c r="C659" s="7"/>
      <c r="F659" s="13"/>
      <c r="H659" s="13"/>
    </row>
    <row r="660" spans="2:8" ht="12.75" customHeight="1" x14ac:dyDescent="0.35">
      <c r="B660" s="7"/>
      <c r="C660" s="7"/>
      <c r="F660" s="13"/>
      <c r="H660" s="13"/>
    </row>
    <row r="661" spans="2:8" ht="12.75" customHeight="1" x14ac:dyDescent="0.35">
      <c r="B661" s="7"/>
      <c r="C661" s="7"/>
      <c r="F661" s="13"/>
      <c r="H661" s="13"/>
    </row>
    <row r="662" spans="2:8" ht="12.75" customHeight="1" x14ac:dyDescent="0.35">
      <c r="B662" s="7"/>
      <c r="C662" s="7"/>
      <c r="F662" s="13"/>
      <c r="H662" s="13"/>
    </row>
    <row r="663" spans="2:8" ht="12.75" customHeight="1" x14ac:dyDescent="0.35">
      <c r="B663" s="7"/>
      <c r="C663" s="7"/>
      <c r="F663" s="13"/>
      <c r="H663" s="13"/>
    </row>
    <row r="664" spans="2:8" ht="12.75" customHeight="1" x14ac:dyDescent="0.35">
      <c r="B664" s="7"/>
      <c r="C664" s="7"/>
      <c r="F664" s="13"/>
      <c r="H664" s="13"/>
    </row>
    <row r="665" spans="2:8" ht="12.75" customHeight="1" x14ac:dyDescent="0.35">
      <c r="B665" s="7"/>
      <c r="C665" s="7"/>
      <c r="F665" s="13"/>
      <c r="H665" s="13"/>
    </row>
    <row r="666" spans="2:8" ht="12.75" customHeight="1" x14ac:dyDescent="0.35">
      <c r="B666" s="7"/>
      <c r="C666" s="7"/>
      <c r="F666" s="13"/>
      <c r="H666" s="13"/>
    </row>
    <row r="667" spans="2:8" ht="12.75" customHeight="1" x14ac:dyDescent="0.35">
      <c r="B667" s="7"/>
      <c r="C667" s="7"/>
      <c r="F667" s="13"/>
      <c r="H667" s="13"/>
    </row>
    <row r="668" spans="2:8" ht="12.75" customHeight="1" x14ac:dyDescent="0.35">
      <c r="B668" s="7"/>
      <c r="C668" s="7"/>
      <c r="F668" s="13"/>
      <c r="H668" s="13"/>
    </row>
    <row r="669" spans="2:8" ht="12.75" customHeight="1" x14ac:dyDescent="0.35">
      <c r="B669" s="7"/>
      <c r="C669" s="7"/>
      <c r="F669" s="13"/>
      <c r="H669" s="13"/>
    </row>
    <row r="670" spans="2:8" ht="12.75" customHeight="1" x14ac:dyDescent="0.35">
      <c r="B670" s="7"/>
      <c r="C670" s="7"/>
      <c r="F670" s="13"/>
      <c r="H670" s="13"/>
    </row>
    <row r="671" spans="2:8" ht="12.75" customHeight="1" x14ac:dyDescent="0.35">
      <c r="B671" s="7"/>
      <c r="C671" s="7"/>
      <c r="F671" s="13"/>
      <c r="H671" s="13"/>
    </row>
    <row r="672" spans="2:8" ht="12.75" customHeight="1" x14ac:dyDescent="0.35">
      <c r="B672" s="7"/>
      <c r="C672" s="7"/>
      <c r="F672" s="13"/>
      <c r="H672" s="13"/>
    </row>
    <row r="673" spans="2:8" ht="12.75" customHeight="1" x14ac:dyDescent="0.35">
      <c r="B673" s="7"/>
      <c r="C673" s="7"/>
      <c r="F673" s="13"/>
      <c r="H673" s="13"/>
    </row>
    <row r="674" spans="2:8" ht="12.75" customHeight="1" x14ac:dyDescent="0.35">
      <c r="B674" s="7"/>
      <c r="C674" s="7"/>
      <c r="F674" s="13"/>
      <c r="H674" s="13"/>
    </row>
    <row r="675" spans="2:8" ht="12.75" customHeight="1" x14ac:dyDescent="0.35">
      <c r="B675" s="7"/>
      <c r="C675" s="7"/>
      <c r="F675" s="13"/>
      <c r="H675" s="13"/>
    </row>
    <row r="676" spans="2:8" ht="12.75" customHeight="1" x14ac:dyDescent="0.35">
      <c r="B676" s="7"/>
      <c r="C676" s="7"/>
      <c r="F676" s="13"/>
      <c r="H676" s="13"/>
    </row>
    <row r="677" spans="2:8" ht="12.75" customHeight="1" x14ac:dyDescent="0.35">
      <c r="B677" s="7"/>
      <c r="C677" s="7"/>
      <c r="F677" s="13"/>
      <c r="H677" s="13"/>
    </row>
    <row r="678" spans="2:8" ht="12.75" customHeight="1" x14ac:dyDescent="0.35">
      <c r="B678" s="7"/>
      <c r="C678" s="7"/>
      <c r="F678" s="13"/>
      <c r="H678" s="13"/>
    </row>
    <row r="679" spans="2:8" ht="12.75" customHeight="1" x14ac:dyDescent="0.35">
      <c r="B679" s="7"/>
      <c r="C679" s="7"/>
      <c r="F679" s="13"/>
      <c r="H679" s="13"/>
    </row>
    <row r="680" spans="2:8" ht="12.75" customHeight="1" x14ac:dyDescent="0.35">
      <c r="B680" s="7"/>
      <c r="C680" s="7"/>
      <c r="F680" s="13"/>
      <c r="H680" s="13"/>
    </row>
    <row r="681" spans="2:8" ht="12.75" customHeight="1" x14ac:dyDescent="0.35">
      <c r="B681" s="7"/>
      <c r="C681" s="7"/>
      <c r="F681" s="13"/>
      <c r="H681" s="13"/>
    </row>
    <row r="682" spans="2:8" ht="12.75" customHeight="1" x14ac:dyDescent="0.35">
      <c r="B682" s="7"/>
      <c r="C682" s="7"/>
      <c r="F682" s="13"/>
      <c r="H682" s="13"/>
    </row>
    <row r="683" spans="2:8" ht="12.75" customHeight="1" x14ac:dyDescent="0.35">
      <c r="B683" s="7"/>
      <c r="C683" s="7"/>
      <c r="F683" s="13"/>
      <c r="H683" s="13"/>
    </row>
    <row r="684" spans="2:8" ht="12.75" customHeight="1" x14ac:dyDescent="0.35">
      <c r="B684" s="7"/>
      <c r="C684" s="7"/>
      <c r="F684" s="13"/>
      <c r="H684" s="13"/>
    </row>
    <row r="685" spans="2:8" ht="12.75" customHeight="1" x14ac:dyDescent="0.35">
      <c r="B685" s="7"/>
      <c r="C685" s="7"/>
      <c r="F685" s="13"/>
      <c r="H685" s="13"/>
    </row>
    <row r="686" spans="2:8" ht="12.75" customHeight="1" x14ac:dyDescent="0.35">
      <c r="B686" s="7"/>
      <c r="C686" s="7"/>
      <c r="F686" s="13"/>
      <c r="H686" s="13"/>
    </row>
    <row r="687" spans="2:8" ht="12.75" customHeight="1" x14ac:dyDescent="0.35">
      <c r="B687" s="7"/>
      <c r="C687" s="7"/>
      <c r="F687" s="13"/>
      <c r="H687" s="13"/>
    </row>
    <row r="688" spans="2:8" ht="12.75" customHeight="1" x14ac:dyDescent="0.35">
      <c r="B688" s="7"/>
      <c r="C688" s="7"/>
      <c r="F688" s="13"/>
      <c r="H688" s="13"/>
    </row>
    <row r="689" spans="2:8" ht="12.75" customHeight="1" x14ac:dyDescent="0.35">
      <c r="B689" s="7"/>
      <c r="C689" s="7"/>
      <c r="F689" s="13"/>
      <c r="H689" s="13"/>
    </row>
    <row r="690" spans="2:8" ht="12.75" customHeight="1" x14ac:dyDescent="0.35">
      <c r="B690" s="7"/>
      <c r="C690" s="7"/>
      <c r="F690" s="13"/>
      <c r="H690" s="13"/>
    </row>
    <row r="691" spans="2:8" ht="12.75" customHeight="1" x14ac:dyDescent="0.35">
      <c r="B691" s="7"/>
      <c r="C691" s="7"/>
      <c r="F691" s="13"/>
      <c r="H691" s="13"/>
    </row>
    <row r="692" spans="2:8" ht="12.75" customHeight="1" x14ac:dyDescent="0.35">
      <c r="B692" s="7"/>
      <c r="C692" s="7"/>
      <c r="F692" s="13"/>
      <c r="H692" s="13"/>
    </row>
    <row r="693" spans="2:8" ht="12.75" customHeight="1" x14ac:dyDescent="0.35">
      <c r="B693" s="7"/>
      <c r="C693" s="7"/>
      <c r="F693" s="13"/>
      <c r="H693" s="13"/>
    </row>
    <row r="694" spans="2:8" ht="12.75" customHeight="1" x14ac:dyDescent="0.35">
      <c r="B694" s="7"/>
      <c r="C694" s="7"/>
      <c r="F694" s="13"/>
      <c r="H694" s="13"/>
    </row>
    <row r="695" spans="2:8" ht="12.75" customHeight="1" x14ac:dyDescent="0.35">
      <c r="B695" s="7"/>
      <c r="C695" s="7"/>
      <c r="F695" s="13"/>
      <c r="H695" s="13"/>
    </row>
    <row r="696" spans="2:8" ht="12.75" customHeight="1" x14ac:dyDescent="0.35">
      <c r="B696" s="7"/>
      <c r="C696" s="7"/>
      <c r="F696" s="13"/>
      <c r="H696" s="13"/>
    </row>
    <row r="697" spans="2:8" ht="12.75" customHeight="1" x14ac:dyDescent="0.35">
      <c r="B697" s="7"/>
      <c r="C697" s="7"/>
      <c r="F697" s="13"/>
      <c r="H697" s="13"/>
    </row>
    <row r="698" spans="2:8" ht="12.75" customHeight="1" x14ac:dyDescent="0.35">
      <c r="B698" s="7"/>
      <c r="C698" s="7"/>
      <c r="F698" s="13"/>
      <c r="H698" s="13"/>
    </row>
    <row r="699" spans="2:8" ht="12.75" customHeight="1" x14ac:dyDescent="0.35">
      <c r="B699" s="7"/>
      <c r="C699" s="7"/>
      <c r="F699" s="13"/>
      <c r="H699" s="13"/>
    </row>
    <row r="700" spans="2:8" ht="12.75" customHeight="1" x14ac:dyDescent="0.35">
      <c r="B700" s="7"/>
      <c r="C700" s="7"/>
      <c r="F700" s="13"/>
      <c r="H700" s="13"/>
    </row>
    <row r="701" spans="2:8" ht="12.75" customHeight="1" x14ac:dyDescent="0.35">
      <c r="B701" s="7"/>
      <c r="C701" s="7"/>
      <c r="F701" s="13"/>
      <c r="H701" s="13"/>
    </row>
    <row r="702" spans="2:8" ht="12.75" customHeight="1" x14ac:dyDescent="0.35">
      <c r="B702" s="7"/>
      <c r="C702" s="7"/>
      <c r="F702" s="13"/>
      <c r="H702" s="13"/>
    </row>
    <row r="703" spans="2:8" ht="12.75" customHeight="1" x14ac:dyDescent="0.35">
      <c r="B703" s="7"/>
      <c r="C703" s="7"/>
      <c r="F703" s="13"/>
      <c r="H703" s="13"/>
    </row>
    <row r="704" spans="2:8" ht="12.75" customHeight="1" x14ac:dyDescent="0.35">
      <c r="B704" s="7"/>
      <c r="C704" s="7"/>
      <c r="F704" s="13"/>
      <c r="H704" s="13"/>
    </row>
    <row r="705" spans="2:8" ht="12.75" customHeight="1" x14ac:dyDescent="0.35">
      <c r="B705" s="7"/>
      <c r="C705" s="7"/>
      <c r="F705" s="13"/>
      <c r="H705" s="13"/>
    </row>
    <row r="706" spans="2:8" ht="12.75" customHeight="1" x14ac:dyDescent="0.35">
      <c r="B706" s="7"/>
      <c r="C706" s="7"/>
      <c r="F706" s="13"/>
      <c r="H706" s="13"/>
    </row>
    <row r="707" spans="2:8" ht="12.75" customHeight="1" x14ac:dyDescent="0.35">
      <c r="B707" s="7"/>
      <c r="C707" s="7"/>
      <c r="F707" s="13"/>
      <c r="H707" s="13"/>
    </row>
    <row r="708" spans="2:8" ht="12.75" customHeight="1" x14ac:dyDescent="0.35">
      <c r="B708" s="7"/>
      <c r="C708" s="7"/>
      <c r="F708" s="13"/>
      <c r="H708" s="13"/>
    </row>
    <row r="709" spans="2:8" ht="12.75" customHeight="1" x14ac:dyDescent="0.35">
      <c r="B709" s="7"/>
      <c r="C709" s="7"/>
      <c r="F709" s="13"/>
      <c r="H709" s="13"/>
    </row>
    <row r="710" spans="2:8" ht="12.75" customHeight="1" x14ac:dyDescent="0.35">
      <c r="B710" s="7"/>
      <c r="C710" s="7"/>
      <c r="F710" s="13"/>
      <c r="H710" s="13"/>
    </row>
    <row r="711" spans="2:8" ht="12.75" customHeight="1" x14ac:dyDescent="0.35">
      <c r="B711" s="7"/>
      <c r="C711" s="7"/>
      <c r="F711" s="13"/>
      <c r="H711" s="13"/>
    </row>
    <row r="712" spans="2:8" ht="12.75" customHeight="1" x14ac:dyDescent="0.35">
      <c r="B712" s="7"/>
      <c r="C712" s="7"/>
      <c r="F712" s="13"/>
      <c r="H712" s="13"/>
    </row>
    <row r="713" spans="2:8" ht="12.75" customHeight="1" x14ac:dyDescent="0.35">
      <c r="B713" s="7"/>
      <c r="C713" s="7"/>
      <c r="F713" s="13"/>
      <c r="H713" s="13"/>
    </row>
    <row r="714" spans="2:8" ht="12.75" customHeight="1" x14ac:dyDescent="0.35">
      <c r="B714" s="7"/>
      <c r="C714" s="7"/>
      <c r="F714" s="13"/>
      <c r="H714" s="13"/>
    </row>
    <row r="715" spans="2:8" ht="12.75" customHeight="1" x14ac:dyDescent="0.35">
      <c r="B715" s="7"/>
      <c r="C715" s="7"/>
      <c r="F715" s="13"/>
      <c r="H715" s="13"/>
    </row>
    <row r="716" spans="2:8" ht="12.75" customHeight="1" x14ac:dyDescent="0.35">
      <c r="B716" s="7"/>
      <c r="C716" s="7"/>
      <c r="F716" s="13"/>
      <c r="H716" s="13"/>
    </row>
    <row r="717" spans="2:8" ht="12.75" customHeight="1" x14ac:dyDescent="0.35">
      <c r="B717" s="7"/>
      <c r="C717" s="7"/>
      <c r="F717" s="13"/>
      <c r="H717" s="13"/>
    </row>
    <row r="718" spans="2:8" ht="12.75" customHeight="1" x14ac:dyDescent="0.35">
      <c r="B718" s="7"/>
      <c r="C718" s="7"/>
      <c r="F718" s="13"/>
      <c r="H718" s="13"/>
    </row>
    <row r="719" spans="2:8" ht="12.75" customHeight="1" x14ac:dyDescent="0.35">
      <c r="B719" s="7"/>
      <c r="C719" s="7"/>
      <c r="F719" s="13"/>
      <c r="H719" s="13"/>
    </row>
    <row r="720" spans="2:8" ht="12.75" customHeight="1" x14ac:dyDescent="0.35">
      <c r="B720" s="7"/>
      <c r="C720" s="7"/>
      <c r="F720" s="13"/>
      <c r="H720" s="13"/>
    </row>
    <row r="721" spans="2:8" ht="12.75" customHeight="1" x14ac:dyDescent="0.35">
      <c r="B721" s="7"/>
      <c r="C721" s="7"/>
      <c r="F721" s="13"/>
      <c r="H721" s="13"/>
    </row>
    <row r="722" spans="2:8" ht="12.75" customHeight="1" x14ac:dyDescent="0.35">
      <c r="B722" s="7"/>
      <c r="C722" s="7"/>
      <c r="F722" s="13"/>
      <c r="H722" s="13"/>
    </row>
    <row r="723" spans="2:8" ht="12.75" customHeight="1" x14ac:dyDescent="0.35">
      <c r="B723" s="7"/>
      <c r="C723" s="7"/>
      <c r="F723" s="13"/>
      <c r="H723" s="13"/>
    </row>
    <row r="724" spans="2:8" ht="12.75" customHeight="1" x14ac:dyDescent="0.35">
      <c r="B724" s="7"/>
      <c r="C724" s="7"/>
      <c r="F724" s="13"/>
      <c r="H724" s="13"/>
    </row>
    <row r="725" spans="2:8" ht="12.75" customHeight="1" x14ac:dyDescent="0.35">
      <c r="B725" s="7"/>
      <c r="C725" s="7"/>
      <c r="F725" s="13"/>
      <c r="H725" s="13"/>
    </row>
    <row r="726" spans="2:8" ht="12.75" customHeight="1" x14ac:dyDescent="0.35">
      <c r="B726" s="7"/>
      <c r="C726" s="7"/>
      <c r="F726" s="13"/>
      <c r="H726" s="13"/>
    </row>
    <row r="727" spans="2:8" ht="12.75" customHeight="1" x14ac:dyDescent="0.35">
      <c r="B727" s="7"/>
      <c r="C727" s="7"/>
      <c r="F727" s="13"/>
      <c r="H727" s="13"/>
    </row>
    <row r="728" spans="2:8" ht="12.75" customHeight="1" x14ac:dyDescent="0.35">
      <c r="B728" s="7"/>
      <c r="C728" s="7"/>
      <c r="F728" s="13"/>
      <c r="H728" s="13"/>
    </row>
    <row r="729" spans="2:8" ht="12.75" customHeight="1" x14ac:dyDescent="0.35">
      <c r="B729" s="7"/>
      <c r="C729" s="7"/>
      <c r="F729" s="13"/>
      <c r="H729" s="13"/>
    </row>
    <row r="730" spans="2:8" ht="12.75" customHeight="1" x14ac:dyDescent="0.35">
      <c r="B730" s="7"/>
      <c r="C730" s="7"/>
      <c r="F730" s="13"/>
      <c r="H730" s="13"/>
    </row>
    <row r="731" spans="2:8" ht="12.75" customHeight="1" x14ac:dyDescent="0.35">
      <c r="B731" s="7"/>
      <c r="C731" s="7"/>
      <c r="F731" s="13"/>
      <c r="H731" s="13"/>
    </row>
    <row r="732" spans="2:8" ht="12.75" customHeight="1" x14ac:dyDescent="0.35">
      <c r="B732" s="7"/>
      <c r="C732" s="7"/>
      <c r="F732" s="13"/>
      <c r="H732" s="13"/>
    </row>
    <row r="733" spans="2:8" ht="12.75" customHeight="1" x14ac:dyDescent="0.35">
      <c r="B733" s="7"/>
      <c r="C733" s="7"/>
      <c r="F733" s="13"/>
      <c r="H733" s="13"/>
    </row>
    <row r="734" spans="2:8" ht="12.75" customHeight="1" x14ac:dyDescent="0.35">
      <c r="B734" s="7"/>
      <c r="C734" s="7"/>
      <c r="F734" s="13"/>
      <c r="H734" s="13"/>
    </row>
    <row r="735" spans="2:8" ht="12.75" customHeight="1" x14ac:dyDescent="0.35">
      <c r="B735" s="7"/>
      <c r="C735" s="7"/>
      <c r="F735" s="13"/>
      <c r="H735" s="13"/>
    </row>
    <row r="736" spans="2:8" ht="12.75" customHeight="1" x14ac:dyDescent="0.35">
      <c r="B736" s="7"/>
      <c r="C736" s="7"/>
      <c r="F736" s="13"/>
      <c r="H736" s="13"/>
    </row>
    <row r="737" spans="2:8" ht="12.75" customHeight="1" x14ac:dyDescent="0.35">
      <c r="B737" s="7"/>
      <c r="C737" s="7"/>
      <c r="F737" s="13"/>
      <c r="H737" s="13"/>
    </row>
    <row r="738" spans="2:8" ht="12.75" customHeight="1" x14ac:dyDescent="0.35">
      <c r="B738" s="7"/>
      <c r="C738" s="7"/>
      <c r="F738" s="13"/>
      <c r="H738" s="13"/>
    </row>
    <row r="739" spans="2:8" ht="12.75" customHeight="1" x14ac:dyDescent="0.35">
      <c r="B739" s="7"/>
      <c r="C739" s="7"/>
      <c r="F739" s="13"/>
      <c r="H739" s="13"/>
    </row>
    <row r="740" spans="2:8" ht="12.75" customHeight="1" x14ac:dyDescent="0.35">
      <c r="B740" s="7"/>
      <c r="C740" s="7"/>
      <c r="F740" s="13"/>
      <c r="H740" s="13"/>
    </row>
    <row r="741" spans="2:8" ht="12.75" customHeight="1" x14ac:dyDescent="0.35">
      <c r="B741" s="7"/>
      <c r="C741" s="7"/>
      <c r="F741" s="13"/>
      <c r="H741" s="13"/>
    </row>
    <row r="742" spans="2:8" ht="12.75" customHeight="1" x14ac:dyDescent="0.35">
      <c r="B742" s="7"/>
      <c r="C742" s="7"/>
      <c r="F742" s="13"/>
      <c r="H742" s="13"/>
    </row>
    <row r="743" spans="2:8" ht="12.75" customHeight="1" x14ac:dyDescent="0.35">
      <c r="B743" s="7"/>
      <c r="C743" s="7"/>
      <c r="F743" s="13"/>
      <c r="H743" s="13"/>
    </row>
    <row r="744" spans="2:8" ht="12.75" customHeight="1" x14ac:dyDescent="0.35">
      <c r="B744" s="7"/>
      <c r="C744" s="7"/>
      <c r="F744" s="13"/>
      <c r="H744" s="13"/>
    </row>
    <row r="745" spans="2:8" ht="12.75" customHeight="1" x14ac:dyDescent="0.35">
      <c r="B745" s="7"/>
      <c r="C745" s="7"/>
      <c r="F745" s="13"/>
      <c r="H745" s="13"/>
    </row>
    <row r="746" spans="2:8" ht="12.75" customHeight="1" x14ac:dyDescent="0.35">
      <c r="B746" s="7"/>
      <c r="C746" s="7"/>
      <c r="F746" s="13"/>
      <c r="H746" s="13"/>
    </row>
    <row r="747" spans="2:8" ht="12.75" customHeight="1" x14ac:dyDescent="0.35">
      <c r="B747" s="7"/>
      <c r="C747" s="7"/>
      <c r="F747" s="13"/>
      <c r="H747" s="13"/>
    </row>
    <row r="748" spans="2:8" ht="12.75" customHeight="1" x14ac:dyDescent="0.35">
      <c r="B748" s="7"/>
      <c r="C748" s="7"/>
      <c r="F748" s="13"/>
      <c r="H748" s="13"/>
    </row>
    <row r="749" spans="2:8" ht="12.75" customHeight="1" x14ac:dyDescent="0.35">
      <c r="B749" s="7"/>
      <c r="C749" s="7"/>
      <c r="F749" s="13"/>
      <c r="H749" s="13"/>
    </row>
    <row r="750" spans="2:8" ht="12.75" customHeight="1" x14ac:dyDescent="0.35">
      <c r="B750" s="7"/>
      <c r="C750" s="7"/>
      <c r="F750" s="13"/>
      <c r="H750" s="13"/>
    </row>
    <row r="751" spans="2:8" ht="12.75" customHeight="1" x14ac:dyDescent="0.35">
      <c r="B751" s="7"/>
      <c r="C751" s="7"/>
      <c r="F751" s="13"/>
      <c r="H751" s="13"/>
    </row>
    <row r="752" spans="2:8" ht="12.75" customHeight="1" x14ac:dyDescent="0.35">
      <c r="B752" s="7"/>
      <c r="C752" s="7"/>
      <c r="F752" s="13"/>
      <c r="H752" s="13"/>
    </row>
    <row r="753" spans="2:8" ht="12.75" customHeight="1" x14ac:dyDescent="0.35">
      <c r="B753" s="7"/>
      <c r="C753" s="7"/>
      <c r="F753" s="13"/>
      <c r="H753" s="13"/>
    </row>
    <row r="754" spans="2:8" ht="12.75" customHeight="1" x14ac:dyDescent="0.35">
      <c r="B754" s="7"/>
      <c r="C754" s="7"/>
      <c r="F754" s="13"/>
      <c r="H754" s="13"/>
    </row>
    <row r="755" spans="2:8" ht="12.75" customHeight="1" x14ac:dyDescent="0.35">
      <c r="B755" s="7"/>
      <c r="C755" s="7"/>
      <c r="F755" s="13"/>
      <c r="H755" s="13"/>
    </row>
    <row r="756" spans="2:8" ht="12.75" customHeight="1" x14ac:dyDescent="0.35">
      <c r="B756" s="7"/>
      <c r="C756" s="7"/>
      <c r="F756" s="13"/>
      <c r="H756" s="13"/>
    </row>
    <row r="757" spans="2:8" ht="12.75" customHeight="1" x14ac:dyDescent="0.35">
      <c r="B757" s="7"/>
      <c r="C757" s="7"/>
      <c r="F757" s="13"/>
      <c r="H757" s="13"/>
    </row>
    <row r="758" spans="2:8" ht="12.75" customHeight="1" x14ac:dyDescent="0.35">
      <c r="B758" s="7"/>
      <c r="C758" s="7"/>
      <c r="F758" s="13"/>
      <c r="H758" s="13"/>
    </row>
    <row r="759" spans="2:8" ht="12.75" customHeight="1" x14ac:dyDescent="0.35">
      <c r="B759" s="7"/>
      <c r="C759" s="7"/>
      <c r="F759" s="13"/>
      <c r="H759" s="13"/>
    </row>
    <row r="760" spans="2:8" ht="12.75" customHeight="1" x14ac:dyDescent="0.35">
      <c r="B760" s="7"/>
      <c r="C760" s="7"/>
      <c r="F760" s="13"/>
      <c r="H760" s="13"/>
    </row>
    <row r="761" spans="2:8" ht="12.75" customHeight="1" x14ac:dyDescent="0.35">
      <c r="B761" s="7"/>
      <c r="C761" s="7"/>
      <c r="F761" s="13"/>
      <c r="H761" s="13"/>
    </row>
    <row r="762" spans="2:8" ht="12.75" customHeight="1" x14ac:dyDescent="0.35">
      <c r="B762" s="7"/>
      <c r="C762" s="7"/>
      <c r="F762" s="13"/>
      <c r="H762" s="13"/>
    </row>
    <row r="763" spans="2:8" ht="12.75" customHeight="1" x14ac:dyDescent="0.35">
      <c r="B763" s="7"/>
      <c r="C763" s="7"/>
      <c r="F763" s="13"/>
      <c r="H763" s="13"/>
    </row>
    <row r="764" spans="2:8" ht="12.75" customHeight="1" x14ac:dyDescent="0.35">
      <c r="B764" s="7"/>
      <c r="C764" s="7"/>
      <c r="F764" s="13"/>
      <c r="H764" s="13"/>
    </row>
    <row r="765" spans="2:8" ht="12.75" customHeight="1" x14ac:dyDescent="0.35">
      <c r="B765" s="7"/>
      <c r="C765" s="7"/>
      <c r="F765" s="13"/>
      <c r="H765" s="13"/>
    </row>
    <row r="766" spans="2:8" ht="12.75" customHeight="1" x14ac:dyDescent="0.35">
      <c r="B766" s="7"/>
      <c r="C766" s="7"/>
      <c r="F766" s="13"/>
      <c r="H766" s="13"/>
    </row>
    <row r="767" spans="2:8" ht="12.75" customHeight="1" x14ac:dyDescent="0.35">
      <c r="B767" s="7"/>
      <c r="C767" s="7"/>
      <c r="F767" s="13"/>
      <c r="H767" s="13"/>
    </row>
    <row r="768" spans="2:8" ht="12.75" customHeight="1" x14ac:dyDescent="0.35">
      <c r="B768" s="7"/>
      <c r="C768" s="7"/>
      <c r="F768" s="13"/>
      <c r="H768" s="13"/>
    </row>
    <row r="769" spans="2:8" ht="12.75" customHeight="1" x14ac:dyDescent="0.35">
      <c r="B769" s="7"/>
      <c r="C769" s="7"/>
      <c r="F769" s="13"/>
      <c r="H769" s="13"/>
    </row>
    <row r="770" spans="2:8" ht="12.75" customHeight="1" x14ac:dyDescent="0.35">
      <c r="B770" s="7"/>
      <c r="C770" s="7"/>
      <c r="F770" s="13"/>
      <c r="H770" s="13"/>
    </row>
    <row r="771" spans="2:8" ht="12.75" customHeight="1" x14ac:dyDescent="0.35">
      <c r="B771" s="7"/>
      <c r="C771" s="7"/>
      <c r="F771" s="13"/>
      <c r="H771" s="13"/>
    </row>
    <row r="772" spans="2:8" ht="12.75" customHeight="1" x14ac:dyDescent="0.35">
      <c r="B772" s="7"/>
      <c r="C772" s="7"/>
      <c r="F772" s="13"/>
      <c r="H772" s="13"/>
    </row>
    <row r="773" spans="2:8" ht="12.75" customHeight="1" x14ac:dyDescent="0.35">
      <c r="B773" s="7"/>
      <c r="C773" s="7"/>
      <c r="F773" s="13"/>
      <c r="H773" s="13"/>
    </row>
    <row r="774" spans="2:8" ht="12.75" customHeight="1" x14ac:dyDescent="0.35">
      <c r="B774" s="7"/>
      <c r="C774" s="7"/>
      <c r="F774" s="13"/>
      <c r="H774" s="13"/>
    </row>
    <row r="775" spans="2:8" ht="12.75" customHeight="1" x14ac:dyDescent="0.35">
      <c r="B775" s="7"/>
      <c r="C775" s="7"/>
      <c r="F775" s="13"/>
      <c r="H775" s="13"/>
    </row>
    <row r="776" spans="2:8" ht="12.75" customHeight="1" x14ac:dyDescent="0.35">
      <c r="B776" s="7"/>
      <c r="C776" s="7"/>
      <c r="F776" s="13"/>
      <c r="H776" s="13"/>
    </row>
    <row r="777" spans="2:8" ht="12.75" customHeight="1" x14ac:dyDescent="0.35">
      <c r="B777" s="7"/>
      <c r="C777" s="7"/>
      <c r="F777" s="13"/>
      <c r="H777" s="13"/>
    </row>
    <row r="778" spans="2:8" ht="12.75" customHeight="1" x14ac:dyDescent="0.35">
      <c r="B778" s="7"/>
      <c r="C778" s="7"/>
      <c r="F778" s="13"/>
      <c r="H778" s="13"/>
    </row>
    <row r="779" spans="2:8" ht="12.75" customHeight="1" x14ac:dyDescent="0.35">
      <c r="B779" s="7"/>
      <c r="C779" s="7"/>
      <c r="F779" s="13"/>
      <c r="H779" s="13"/>
    </row>
    <row r="780" spans="2:8" ht="12.75" customHeight="1" x14ac:dyDescent="0.35">
      <c r="B780" s="7"/>
      <c r="C780" s="7"/>
      <c r="F780" s="13"/>
      <c r="H780" s="13"/>
    </row>
    <row r="781" spans="2:8" ht="12.75" customHeight="1" x14ac:dyDescent="0.35">
      <c r="B781" s="7"/>
      <c r="C781" s="7"/>
      <c r="F781" s="13"/>
      <c r="H781" s="13"/>
    </row>
    <row r="782" spans="2:8" ht="12.75" customHeight="1" x14ac:dyDescent="0.35">
      <c r="B782" s="7"/>
      <c r="C782" s="7"/>
      <c r="F782" s="13"/>
      <c r="H782" s="13"/>
    </row>
    <row r="783" spans="2:8" ht="12.75" customHeight="1" x14ac:dyDescent="0.35">
      <c r="B783" s="7"/>
      <c r="C783" s="7"/>
      <c r="F783" s="13"/>
      <c r="H783" s="13"/>
    </row>
    <row r="784" spans="2:8" ht="12.75" customHeight="1" x14ac:dyDescent="0.35">
      <c r="B784" s="7"/>
      <c r="C784" s="7"/>
      <c r="F784" s="13"/>
      <c r="H784" s="13"/>
    </row>
    <row r="785" spans="2:8" ht="12.75" customHeight="1" x14ac:dyDescent="0.35">
      <c r="B785" s="7"/>
      <c r="C785" s="7"/>
      <c r="F785" s="13"/>
      <c r="H785" s="13"/>
    </row>
    <row r="786" spans="2:8" ht="12.75" customHeight="1" x14ac:dyDescent="0.35">
      <c r="B786" s="7"/>
      <c r="C786" s="7"/>
      <c r="F786" s="13"/>
      <c r="H786" s="13"/>
    </row>
    <row r="787" spans="2:8" ht="12.75" customHeight="1" x14ac:dyDescent="0.35">
      <c r="B787" s="7"/>
      <c r="C787" s="7"/>
      <c r="F787" s="13"/>
      <c r="H787" s="13"/>
    </row>
    <row r="788" spans="2:8" ht="12.75" customHeight="1" x14ac:dyDescent="0.35">
      <c r="B788" s="7"/>
      <c r="C788" s="7"/>
      <c r="F788" s="13"/>
      <c r="H788" s="13"/>
    </row>
    <row r="789" spans="2:8" ht="12.75" customHeight="1" x14ac:dyDescent="0.35">
      <c r="B789" s="7"/>
      <c r="C789" s="7"/>
      <c r="F789" s="13"/>
      <c r="H789" s="13"/>
    </row>
    <row r="790" spans="2:8" ht="12.75" customHeight="1" x14ac:dyDescent="0.35">
      <c r="B790" s="7"/>
      <c r="C790" s="7"/>
      <c r="F790" s="13"/>
      <c r="H790" s="13"/>
    </row>
    <row r="791" spans="2:8" ht="12.75" customHeight="1" x14ac:dyDescent="0.35">
      <c r="B791" s="7"/>
      <c r="C791" s="7"/>
      <c r="F791" s="13"/>
      <c r="H791" s="13"/>
    </row>
    <row r="792" spans="2:8" ht="12.75" customHeight="1" x14ac:dyDescent="0.35">
      <c r="B792" s="7"/>
      <c r="C792" s="7"/>
      <c r="F792" s="13"/>
      <c r="H792" s="13"/>
    </row>
    <row r="793" spans="2:8" ht="12.75" customHeight="1" x14ac:dyDescent="0.35">
      <c r="B793" s="7"/>
      <c r="C793" s="7"/>
      <c r="F793" s="13"/>
      <c r="H793" s="13"/>
    </row>
    <row r="794" spans="2:8" ht="12.75" customHeight="1" x14ac:dyDescent="0.35">
      <c r="B794" s="7"/>
      <c r="C794" s="7"/>
      <c r="F794" s="13"/>
      <c r="H794" s="13"/>
    </row>
    <row r="795" spans="2:8" ht="12.75" customHeight="1" x14ac:dyDescent="0.35">
      <c r="B795" s="7"/>
      <c r="C795" s="7"/>
      <c r="F795" s="13"/>
      <c r="H795" s="13"/>
    </row>
    <row r="796" spans="2:8" ht="12.75" customHeight="1" x14ac:dyDescent="0.35">
      <c r="B796" s="7"/>
      <c r="C796" s="7"/>
      <c r="F796" s="13"/>
      <c r="H796" s="13"/>
    </row>
    <row r="797" spans="2:8" ht="12.75" customHeight="1" x14ac:dyDescent="0.35">
      <c r="B797" s="7"/>
      <c r="C797" s="7"/>
      <c r="F797" s="13"/>
      <c r="H797" s="13"/>
    </row>
    <row r="798" spans="2:8" ht="12.75" customHeight="1" x14ac:dyDescent="0.35">
      <c r="B798" s="7"/>
      <c r="C798" s="7"/>
      <c r="F798" s="13"/>
      <c r="H798" s="13"/>
    </row>
    <row r="799" spans="2:8" ht="12.75" customHeight="1" x14ac:dyDescent="0.35">
      <c r="B799" s="7"/>
      <c r="C799" s="7"/>
      <c r="F799" s="13"/>
      <c r="H799" s="13"/>
    </row>
    <row r="800" spans="2:8" ht="12.75" customHeight="1" x14ac:dyDescent="0.35">
      <c r="B800" s="7"/>
      <c r="C800" s="7"/>
      <c r="F800" s="13"/>
      <c r="H800" s="13"/>
    </row>
    <row r="801" spans="2:8" ht="12.75" customHeight="1" x14ac:dyDescent="0.35">
      <c r="B801" s="7"/>
      <c r="C801" s="7"/>
      <c r="F801" s="13"/>
      <c r="H801" s="13"/>
    </row>
    <row r="802" spans="2:8" ht="12.75" customHeight="1" x14ac:dyDescent="0.35">
      <c r="B802" s="7"/>
      <c r="C802" s="7"/>
      <c r="F802" s="13"/>
      <c r="H802" s="13"/>
    </row>
    <row r="803" spans="2:8" ht="12.75" customHeight="1" x14ac:dyDescent="0.35">
      <c r="B803" s="7"/>
      <c r="C803" s="7"/>
      <c r="F803" s="13"/>
      <c r="H803" s="13"/>
    </row>
    <row r="804" spans="2:8" ht="12.75" customHeight="1" x14ac:dyDescent="0.35">
      <c r="B804" s="7"/>
      <c r="C804" s="7"/>
      <c r="F804" s="13"/>
      <c r="H804" s="13"/>
    </row>
    <row r="805" spans="2:8" ht="12.75" customHeight="1" x14ac:dyDescent="0.35">
      <c r="B805" s="7"/>
      <c r="C805" s="7"/>
      <c r="F805" s="13"/>
      <c r="H805" s="13"/>
    </row>
    <row r="806" spans="2:8" ht="12.75" customHeight="1" x14ac:dyDescent="0.35">
      <c r="B806" s="7"/>
      <c r="C806" s="7"/>
      <c r="F806" s="13"/>
      <c r="H806" s="13"/>
    </row>
    <row r="807" spans="2:8" ht="12.75" customHeight="1" x14ac:dyDescent="0.35">
      <c r="B807" s="7"/>
      <c r="C807" s="7"/>
      <c r="F807" s="13"/>
      <c r="H807" s="13"/>
    </row>
    <row r="808" spans="2:8" ht="12.75" customHeight="1" x14ac:dyDescent="0.35">
      <c r="B808" s="7"/>
      <c r="C808" s="7"/>
      <c r="F808" s="13"/>
      <c r="H808" s="13"/>
    </row>
    <row r="809" spans="2:8" ht="12.75" customHeight="1" x14ac:dyDescent="0.35">
      <c r="B809" s="7"/>
      <c r="C809" s="7"/>
      <c r="F809" s="13"/>
      <c r="H809" s="13"/>
    </row>
    <row r="810" spans="2:8" ht="12.75" customHeight="1" x14ac:dyDescent="0.35">
      <c r="B810" s="7"/>
      <c r="C810" s="7"/>
      <c r="F810" s="13"/>
      <c r="H810" s="13"/>
    </row>
    <row r="811" spans="2:8" ht="12.75" customHeight="1" x14ac:dyDescent="0.35">
      <c r="B811" s="7"/>
      <c r="C811" s="7"/>
      <c r="F811" s="13"/>
      <c r="H811" s="13"/>
    </row>
    <row r="812" spans="2:8" ht="12.75" customHeight="1" x14ac:dyDescent="0.35">
      <c r="B812" s="7"/>
      <c r="C812" s="7"/>
      <c r="F812" s="13"/>
      <c r="H812" s="13"/>
    </row>
    <row r="813" spans="2:8" ht="12.75" customHeight="1" x14ac:dyDescent="0.35">
      <c r="B813" s="7"/>
      <c r="C813" s="7"/>
      <c r="F813" s="13"/>
      <c r="H813" s="13"/>
    </row>
    <row r="814" spans="2:8" ht="12.75" customHeight="1" x14ac:dyDescent="0.35">
      <c r="B814" s="7"/>
      <c r="C814" s="7"/>
      <c r="F814" s="13"/>
      <c r="H814" s="13"/>
    </row>
    <row r="815" spans="2:8" ht="12.75" customHeight="1" x14ac:dyDescent="0.35">
      <c r="B815" s="7"/>
      <c r="C815" s="7"/>
      <c r="F815" s="13"/>
      <c r="H815" s="13"/>
    </row>
    <row r="816" spans="2:8" ht="12.75" customHeight="1" x14ac:dyDescent="0.35">
      <c r="B816" s="7"/>
      <c r="C816" s="7"/>
      <c r="F816" s="13"/>
      <c r="H816" s="13"/>
    </row>
    <row r="817" spans="2:8" ht="12.75" customHeight="1" x14ac:dyDescent="0.35">
      <c r="B817" s="7"/>
      <c r="C817" s="7"/>
      <c r="F817" s="13"/>
      <c r="H817" s="13"/>
    </row>
    <row r="818" spans="2:8" ht="12.75" customHeight="1" x14ac:dyDescent="0.35">
      <c r="B818" s="7"/>
      <c r="C818" s="7"/>
      <c r="F818" s="13"/>
      <c r="H818" s="13"/>
    </row>
    <row r="819" spans="2:8" ht="12.75" customHeight="1" x14ac:dyDescent="0.35">
      <c r="B819" s="7"/>
      <c r="C819" s="7"/>
      <c r="F819" s="13"/>
      <c r="H819" s="13"/>
    </row>
    <row r="820" spans="2:8" ht="12.75" customHeight="1" x14ac:dyDescent="0.35">
      <c r="B820" s="7"/>
      <c r="C820" s="7"/>
      <c r="F820" s="13"/>
      <c r="H820" s="13"/>
    </row>
    <row r="821" spans="2:8" ht="12.75" customHeight="1" x14ac:dyDescent="0.35">
      <c r="B821" s="7"/>
      <c r="C821" s="7"/>
      <c r="F821" s="13"/>
      <c r="H821" s="13"/>
    </row>
    <row r="822" spans="2:8" ht="12.75" customHeight="1" x14ac:dyDescent="0.35">
      <c r="B822" s="7"/>
      <c r="C822" s="7"/>
      <c r="F822" s="13"/>
      <c r="H822" s="13"/>
    </row>
    <row r="823" spans="2:8" ht="12.75" customHeight="1" x14ac:dyDescent="0.35">
      <c r="B823" s="7"/>
      <c r="C823" s="7"/>
      <c r="F823" s="13"/>
      <c r="H823" s="13"/>
    </row>
    <row r="824" spans="2:8" ht="12.75" customHeight="1" x14ac:dyDescent="0.35">
      <c r="B824" s="7"/>
      <c r="C824" s="7"/>
      <c r="F824" s="13"/>
      <c r="H824" s="13"/>
    </row>
    <row r="825" spans="2:8" ht="12.75" customHeight="1" x14ac:dyDescent="0.35">
      <c r="B825" s="7"/>
      <c r="C825" s="7"/>
      <c r="F825" s="13"/>
      <c r="H825" s="13"/>
    </row>
    <row r="826" spans="2:8" ht="12.75" customHeight="1" x14ac:dyDescent="0.35">
      <c r="B826" s="7"/>
      <c r="C826" s="7"/>
      <c r="F826" s="13"/>
      <c r="H826" s="13"/>
    </row>
    <row r="827" spans="2:8" ht="12.75" customHeight="1" x14ac:dyDescent="0.35">
      <c r="B827" s="7"/>
      <c r="C827" s="7"/>
      <c r="F827" s="13"/>
      <c r="H827" s="13"/>
    </row>
    <row r="828" spans="2:8" ht="12.75" customHeight="1" x14ac:dyDescent="0.35">
      <c r="B828" s="7"/>
      <c r="C828" s="7"/>
      <c r="F828" s="13"/>
      <c r="H828" s="13"/>
    </row>
    <row r="829" spans="2:8" ht="12.75" customHeight="1" x14ac:dyDescent="0.35">
      <c r="B829" s="7"/>
      <c r="C829" s="7"/>
      <c r="F829" s="13"/>
      <c r="H829" s="13"/>
    </row>
    <row r="830" spans="2:8" ht="12.75" customHeight="1" x14ac:dyDescent="0.35">
      <c r="B830" s="7"/>
      <c r="C830" s="7"/>
      <c r="F830" s="13"/>
      <c r="H830" s="13"/>
    </row>
    <row r="831" spans="2:8" ht="12.75" customHeight="1" x14ac:dyDescent="0.35">
      <c r="B831" s="7"/>
      <c r="C831" s="7"/>
      <c r="F831" s="13"/>
      <c r="H831" s="13"/>
    </row>
    <row r="832" spans="2:8" ht="12.75" customHeight="1" x14ac:dyDescent="0.35">
      <c r="B832" s="7"/>
      <c r="C832" s="7"/>
      <c r="F832" s="13"/>
      <c r="H832" s="13"/>
    </row>
    <row r="833" spans="2:8" ht="12.75" customHeight="1" x14ac:dyDescent="0.35">
      <c r="B833" s="7"/>
      <c r="C833" s="7"/>
      <c r="F833" s="13"/>
      <c r="H833" s="13"/>
    </row>
    <row r="834" spans="2:8" ht="12.75" customHeight="1" x14ac:dyDescent="0.35">
      <c r="B834" s="7"/>
      <c r="C834" s="7"/>
      <c r="F834" s="13"/>
      <c r="H834" s="13"/>
    </row>
    <row r="835" spans="2:8" ht="12.75" customHeight="1" x14ac:dyDescent="0.35">
      <c r="B835" s="7"/>
      <c r="C835" s="7"/>
      <c r="F835" s="13"/>
      <c r="H835" s="13"/>
    </row>
    <row r="836" spans="2:8" ht="12.75" customHeight="1" x14ac:dyDescent="0.35">
      <c r="B836" s="7"/>
      <c r="C836" s="7"/>
      <c r="F836" s="13"/>
      <c r="H836" s="13"/>
    </row>
    <row r="837" spans="2:8" ht="12.75" customHeight="1" x14ac:dyDescent="0.35">
      <c r="B837" s="7"/>
      <c r="C837" s="7"/>
      <c r="F837" s="13"/>
      <c r="H837" s="13"/>
    </row>
    <row r="838" spans="2:8" ht="12.75" customHeight="1" x14ac:dyDescent="0.35">
      <c r="B838" s="7"/>
      <c r="C838" s="7"/>
      <c r="F838" s="13"/>
      <c r="H838" s="13"/>
    </row>
    <row r="839" spans="2:8" ht="12.75" customHeight="1" x14ac:dyDescent="0.35">
      <c r="B839" s="7"/>
      <c r="C839" s="7"/>
      <c r="F839" s="13"/>
      <c r="H839" s="13"/>
    </row>
    <row r="840" spans="2:8" ht="12.75" customHeight="1" x14ac:dyDescent="0.35">
      <c r="B840" s="7"/>
      <c r="C840" s="7"/>
      <c r="F840" s="13"/>
      <c r="H840" s="13"/>
    </row>
    <row r="841" spans="2:8" ht="12.75" customHeight="1" x14ac:dyDescent="0.35">
      <c r="B841" s="7"/>
      <c r="C841" s="7"/>
      <c r="F841" s="13"/>
      <c r="H841" s="13"/>
    </row>
    <row r="842" spans="2:8" ht="12.75" customHeight="1" x14ac:dyDescent="0.35">
      <c r="B842" s="7"/>
      <c r="C842" s="7"/>
      <c r="F842" s="13"/>
      <c r="H842" s="13"/>
    </row>
    <row r="843" spans="2:8" ht="12.75" customHeight="1" x14ac:dyDescent="0.35">
      <c r="B843" s="7"/>
      <c r="C843" s="7"/>
      <c r="F843" s="13"/>
      <c r="H843" s="13"/>
    </row>
    <row r="844" spans="2:8" ht="12.75" customHeight="1" x14ac:dyDescent="0.35">
      <c r="B844" s="7"/>
      <c r="C844" s="7"/>
      <c r="F844" s="13"/>
      <c r="H844" s="13"/>
    </row>
    <row r="845" spans="2:8" ht="12.75" customHeight="1" x14ac:dyDescent="0.35">
      <c r="B845" s="7"/>
      <c r="C845" s="7"/>
      <c r="F845" s="13"/>
      <c r="H845" s="13"/>
    </row>
    <row r="846" spans="2:8" ht="12.75" customHeight="1" x14ac:dyDescent="0.35">
      <c r="B846" s="7"/>
      <c r="C846" s="7"/>
      <c r="F846" s="13"/>
      <c r="H846" s="13"/>
    </row>
    <row r="847" spans="2:8" ht="12.75" customHeight="1" x14ac:dyDescent="0.35">
      <c r="B847" s="7"/>
      <c r="C847" s="7"/>
      <c r="F847" s="13"/>
      <c r="H847" s="13"/>
    </row>
    <row r="848" spans="2:8" ht="12.75" customHeight="1" x14ac:dyDescent="0.35">
      <c r="B848" s="7"/>
      <c r="C848" s="7"/>
      <c r="F848" s="13"/>
      <c r="H848" s="13"/>
    </row>
    <row r="849" spans="2:8" ht="12.75" customHeight="1" x14ac:dyDescent="0.35">
      <c r="B849" s="7"/>
      <c r="C849" s="7"/>
      <c r="F849" s="13"/>
      <c r="H849" s="13"/>
    </row>
    <row r="850" spans="2:8" ht="12.75" customHeight="1" x14ac:dyDescent="0.35">
      <c r="B850" s="7"/>
      <c r="C850" s="7"/>
      <c r="F850" s="13"/>
      <c r="H850" s="13"/>
    </row>
    <row r="851" spans="2:8" ht="12.75" customHeight="1" x14ac:dyDescent="0.35">
      <c r="B851" s="7"/>
      <c r="C851" s="7"/>
      <c r="F851" s="13"/>
      <c r="H851" s="13"/>
    </row>
    <row r="852" spans="2:8" ht="12.75" customHeight="1" x14ac:dyDescent="0.35">
      <c r="B852" s="7"/>
      <c r="C852" s="7"/>
      <c r="F852" s="13"/>
      <c r="H852" s="13"/>
    </row>
    <row r="853" spans="2:8" ht="12.75" customHeight="1" x14ac:dyDescent="0.35">
      <c r="B853" s="7"/>
      <c r="C853" s="7"/>
      <c r="F853" s="13"/>
      <c r="H853" s="13"/>
    </row>
    <row r="854" spans="2:8" ht="12.75" customHeight="1" x14ac:dyDescent="0.35">
      <c r="B854" s="7"/>
      <c r="C854" s="7"/>
      <c r="F854" s="13"/>
      <c r="H854" s="13"/>
    </row>
    <row r="855" spans="2:8" ht="12.75" customHeight="1" x14ac:dyDescent="0.35">
      <c r="B855" s="7"/>
      <c r="C855" s="7"/>
      <c r="F855" s="13"/>
      <c r="H855" s="13"/>
    </row>
    <row r="856" spans="2:8" ht="12.75" customHeight="1" x14ac:dyDescent="0.35">
      <c r="B856" s="7"/>
      <c r="C856" s="7"/>
      <c r="F856" s="13"/>
      <c r="H856" s="13"/>
    </row>
    <row r="857" spans="2:8" ht="12.75" customHeight="1" x14ac:dyDescent="0.35">
      <c r="B857" s="7"/>
      <c r="C857" s="7"/>
      <c r="F857" s="13"/>
      <c r="H857" s="13"/>
    </row>
    <row r="858" spans="2:8" ht="12.75" customHeight="1" x14ac:dyDescent="0.35">
      <c r="B858" s="7"/>
      <c r="C858" s="7"/>
      <c r="F858" s="13"/>
      <c r="H858" s="13"/>
    </row>
    <row r="859" spans="2:8" ht="12.75" customHeight="1" x14ac:dyDescent="0.35">
      <c r="B859" s="7"/>
      <c r="C859" s="7"/>
      <c r="F859" s="13"/>
      <c r="H859" s="13"/>
    </row>
    <row r="860" spans="2:8" ht="12.75" customHeight="1" x14ac:dyDescent="0.35">
      <c r="B860" s="7"/>
      <c r="C860" s="7"/>
      <c r="F860" s="13"/>
      <c r="H860" s="13"/>
    </row>
    <row r="861" spans="2:8" ht="12.75" customHeight="1" x14ac:dyDescent="0.35">
      <c r="B861" s="7"/>
      <c r="C861" s="7"/>
      <c r="F861" s="13"/>
      <c r="H861" s="13"/>
    </row>
    <row r="862" spans="2:8" ht="12.75" customHeight="1" x14ac:dyDescent="0.35">
      <c r="B862" s="7"/>
      <c r="C862" s="7"/>
      <c r="F862" s="13"/>
      <c r="H862" s="13"/>
    </row>
    <row r="863" spans="2:8" ht="12.75" customHeight="1" x14ac:dyDescent="0.35">
      <c r="B863" s="7"/>
      <c r="C863" s="7"/>
      <c r="F863" s="13"/>
      <c r="H863" s="13"/>
    </row>
    <row r="864" spans="2:8" ht="12.75" customHeight="1" x14ac:dyDescent="0.35">
      <c r="B864" s="7"/>
      <c r="C864" s="7"/>
      <c r="F864" s="13"/>
      <c r="H864" s="13"/>
    </row>
    <row r="865" spans="2:8" ht="12.75" customHeight="1" x14ac:dyDescent="0.35">
      <c r="B865" s="7"/>
      <c r="C865" s="7"/>
      <c r="F865" s="13"/>
      <c r="H865" s="13"/>
    </row>
    <row r="866" spans="2:8" ht="12.75" customHeight="1" x14ac:dyDescent="0.35">
      <c r="B866" s="7"/>
      <c r="C866" s="7"/>
      <c r="F866" s="13"/>
      <c r="H866" s="13"/>
    </row>
    <row r="867" spans="2:8" ht="12.75" customHeight="1" x14ac:dyDescent="0.35">
      <c r="B867" s="7"/>
      <c r="C867" s="7"/>
      <c r="F867" s="13"/>
      <c r="H867" s="13"/>
    </row>
    <row r="868" spans="2:8" ht="12.75" customHeight="1" x14ac:dyDescent="0.35">
      <c r="B868" s="7"/>
      <c r="C868" s="7"/>
      <c r="F868" s="13"/>
      <c r="H868" s="13"/>
    </row>
    <row r="869" spans="2:8" ht="12.75" customHeight="1" x14ac:dyDescent="0.35">
      <c r="B869" s="7"/>
      <c r="C869" s="7"/>
      <c r="F869" s="13"/>
      <c r="H869" s="13"/>
    </row>
    <row r="870" spans="2:8" ht="12.75" customHeight="1" x14ac:dyDescent="0.35">
      <c r="B870" s="7"/>
      <c r="C870" s="7"/>
      <c r="F870" s="13"/>
      <c r="H870" s="13"/>
    </row>
    <row r="871" spans="2:8" ht="12.75" customHeight="1" x14ac:dyDescent="0.35">
      <c r="B871" s="7"/>
      <c r="C871" s="7"/>
      <c r="F871" s="13"/>
      <c r="H871" s="13"/>
    </row>
    <row r="872" spans="2:8" ht="12.75" customHeight="1" x14ac:dyDescent="0.35">
      <c r="B872" s="7"/>
      <c r="C872" s="7"/>
      <c r="F872" s="13"/>
      <c r="H872" s="13"/>
    </row>
    <row r="873" spans="2:8" ht="12.75" customHeight="1" x14ac:dyDescent="0.35">
      <c r="B873" s="7"/>
      <c r="C873" s="7"/>
      <c r="F873" s="13"/>
      <c r="H873" s="13"/>
    </row>
    <row r="874" spans="2:8" ht="12.75" customHeight="1" x14ac:dyDescent="0.35">
      <c r="B874" s="7"/>
      <c r="C874" s="7"/>
      <c r="F874" s="13"/>
      <c r="H874" s="13"/>
    </row>
    <row r="875" spans="2:8" ht="12.75" customHeight="1" x14ac:dyDescent="0.35">
      <c r="B875" s="7"/>
      <c r="C875" s="7"/>
      <c r="F875" s="13"/>
      <c r="H875" s="13"/>
    </row>
    <row r="876" spans="2:8" ht="12.75" customHeight="1" x14ac:dyDescent="0.35">
      <c r="B876" s="7"/>
      <c r="C876" s="7"/>
      <c r="F876" s="13"/>
      <c r="H876" s="13"/>
    </row>
    <row r="877" spans="2:8" ht="12.75" customHeight="1" x14ac:dyDescent="0.35">
      <c r="B877" s="7"/>
      <c r="C877" s="7"/>
      <c r="F877" s="13"/>
      <c r="H877" s="13"/>
    </row>
    <row r="878" spans="2:8" ht="12.75" customHeight="1" x14ac:dyDescent="0.35">
      <c r="B878" s="7"/>
      <c r="C878" s="7"/>
      <c r="F878" s="13"/>
      <c r="H878" s="13"/>
    </row>
    <row r="879" spans="2:8" ht="12.75" customHeight="1" x14ac:dyDescent="0.35">
      <c r="B879" s="7"/>
      <c r="C879" s="7"/>
      <c r="F879" s="13"/>
      <c r="H879" s="13"/>
    </row>
    <row r="880" spans="2:8" ht="12.75" customHeight="1" x14ac:dyDescent="0.35">
      <c r="B880" s="7"/>
      <c r="C880" s="7"/>
      <c r="F880" s="13"/>
      <c r="H880" s="13"/>
    </row>
    <row r="881" spans="2:8" ht="12.75" customHeight="1" x14ac:dyDescent="0.35">
      <c r="B881" s="7"/>
      <c r="C881" s="7"/>
      <c r="F881" s="13"/>
      <c r="H881" s="13"/>
    </row>
    <row r="882" spans="2:8" ht="12.75" customHeight="1" x14ac:dyDescent="0.35">
      <c r="B882" s="7"/>
      <c r="C882" s="7"/>
      <c r="F882" s="13"/>
      <c r="H882" s="13"/>
    </row>
    <row r="883" spans="2:8" ht="12.75" customHeight="1" x14ac:dyDescent="0.35">
      <c r="B883" s="7"/>
      <c r="C883" s="7"/>
      <c r="F883" s="13"/>
      <c r="H883" s="13"/>
    </row>
    <row r="884" spans="2:8" ht="12.75" customHeight="1" x14ac:dyDescent="0.35">
      <c r="B884" s="7"/>
      <c r="C884" s="7"/>
      <c r="F884" s="13"/>
      <c r="H884" s="13"/>
    </row>
    <row r="885" spans="2:8" ht="12.75" customHeight="1" x14ac:dyDescent="0.35">
      <c r="B885" s="7"/>
      <c r="C885" s="7"/>
      <c r="F885" s="13"/>
      <c r="H885" s="13"/>
    </row>
    <row r="886" spans="2:8" ht="12.75" customHeight="1" x14ac:dyDescent="0.35">
      <c r="B886" s="7"/>
      <c r="C886" s="7"/>
      <c r="F886" s="13"/>
      <c r="H886" s="13"/>
    </row>
    <row r="887" spans="2:8" ht="12.75" customHeight="1" x14ac:dyDescent="0.35">
      <c r="B887" s="7"/>
      <c r="C887" s="7"/>
      <c r="F887" s="13"/>
      <c r="H887" s="13"/>
    </row>
    <row r="888" spans="2:8" ht="12.75" customHeight="1" x14ac:dyDescent="0.35">
      <c r="B888" s="7"/>
      <c r="C888" s="7"/>
      <c r="F888" s="13"/>
      <c r="H888" s="13"/>
    </row>
    <row r="889" spans="2:8" ht="12.75" customHeight="1" x14ac:dyDescent="0.35">
      <c r="B889" s="7"/>
      <c r="C889" s="7"/>
      <c r="F889" s="13"/>
      <c r="H889" s="13"/>
    </row>
    <row r="890" spans="2:8" ht="12.75" customHeight="1" x14ac:dyDescent="0.35">
      <c r="B890" s="7"/>
      <c r="C890" s="7"/>
      <c r="F890" s="13"/>
      <c r="H890" s="13"/>
    </row>
    <row r="891" spans="2:8" ht="12.75" customHeight="1" x14ac:dyDescent="0.35">
      <c r="B891" s="7"/>
      <c r="C891" s="7"/>
      <c r="F891" s="13"/>
      <c r="H891" s="13"/>
    </row>
    <row r="892" spans="2:8" ht="12.75" customHeight="1" x14ac:dyDescent="0.35">
      <c r="B892" s="7"/>
      <c r="C892" s="7"/>
      <c r="F892" s="13"/>
      <c r="H892" s="13"/>
    </row>
    <row r="893" spans="2:8" ht="12.75" customHeight="1" x14ac:dyDescent="0.35">
      <c r="B893" s="7"/>
      <c r="C893" s="7"/>
      <c r="F893" s="13"/>
      <c r="H893" s="13"/>
    </row>
    <row r="894" spans="2:8" ht="12.75" customHeight="1" x14ac:dyDescent="0.35">
      <c r="B894" s="7"/>
      <c r="C894" s="7"/>
      <c r="F894" s="13"/>
      <c r="H894" s="13"/>
    </row>
    <row r="895" spans="2:8" ht="12.75" customHeight="1" x14ac:dyDescent="0.35">
      <c r="B895" s="7"/>
      <c r="C895" s="7"/>
      <c r="F895" s="13"/>
      <c r="H895" s="13"/>
    </row>
    <row r="896" spans="2:8" ht="12.75" customHeight="1" x14ac:dyDescent="0.35">
      <c r="B896" s="7"/>
      <c r="C896" s="7"/>
      <c r="F896" s="13"/>
      <c r="H896" s="13"/>
    </row>
    <row r="897" spans="2:8" ht="12.75" customHeight="1" x14ac:dyDescent="0.35">
      <c r="B897" s="7"/>
      <c r="C897" s="7"/>
      <c r="F897" s="13"/>
      <c r="H897" s="13"/>
    </row>
    <row r="898" spans="2:8" ht="12.75" customHeight="1" x14ac:dyDescent="0.35">
      <c r="B898" s="7"/>
      <c r="C898" s="7"/>
      <c r="F898" s="13"/>
      <c r="H898" s="13"/>
    </row>
    <row r="899" spans="2:8" ht="12.75" customHeight="1" x14ac:dyDescent="0.35">
      <c r="B899" s="7"/>
      <c r="C899" s="7"/>
      <c r="F899" s="13"/>
      <c r="H899" s="13"/>
    </row>
    <row r="900" spans="2:8" ht="12.75" customHeight="1" x14ac:dyDescent="0.35">
      <c r="B900" s="7"/>
      <c r="C900" s="7"/>
      <c r="F900" s="13"/>
      <c r="H900" s="13"/>
    </row>
    <row r="901" spans="2:8" ht="12.75" customHeight="1" x14ac:dyDescent="0.35">
      <c r="B901" s="7"/>
      <c r="C901" s="7"/>
      <c r="F901" s="13"/>
      <c r="H901" s="13"/>
    </row>
    <row r="902" spans="2:8" ht="12.75" customHeight="1" x14ac:dyDescent="0.35">
      <c r="B902" s="7"/>
      <c r="C902" s="7"/>
      <c r="F902" s="13"/>
      <c r="H902" s="13"/>
    </row>
    <row r="903" spans="2:8" ht="12.75" customHeight="1" x14ac:dyDescent="0.35">
      <c r="B903" s="7"/>
      <c r="C903" s="7"/>
      <c r="F903" s="13"/>
      <c r="H903" s="13"/>
    </row>
    <row r="904" spans="2:8" ht="12.75" customHeight="1" x14ac:dyDescent="0.35">
      <c r="B904" s="7"/>
      <c r="C904" s="7"/>
      <c r="F904" s="13"/>
      <c r="H904" s="13"/>
    </row>
    <row r="905" spans="2:8" ht="12.75" customHeight="1" x14ac:dyDescent="0.35">
      <c r="B905" s="7"/>
      <c r="C905" s="7"/>
      <c r="F905" s="13"/>
      <c r="H905" s="13"/>
    </row>
    <row r="906" spans="2:8" ht="12.75" customHeight="1" x14ac:dyDescent="0.35">
      <c r="B906" s="7"/>
      <c r="C906" s="7"/>
      <c r="F906" s="13"/>
      <c r="H906" s="13"/>
    </row>
    <row r="907" spans="2:8" ht="12.75" customHeight="1" x14ac:dyDescent="0.35">
      <c r="B907" s="7"/>
      <c r="C907" s="7"/>
      <c r="F907" s="13"/>
      <c r="H907" s="13"/>
    </row>
    <row r="908" spans="2:8" ht="12.75" customHeight="1" x14ac:dyDescent="0.35">
      <c r="B908" s="7"/>
      <c r="C908" s="7"/>
      <c r="F908" s="13"/>
      <c r="H908" s="13"/>
    </row>
    <row r="909" spans="2:8" ht="12.75" customHeight="1" x14ac:dyDescent="0.35">
      <c r="B909" s="7"/>
      <c r="C909" s="7"/>
      <c r="F909" s="13"/>
      <c r="H909" s="13"/>
    </row>
    <row r="910" spans="2:8" ht="12.75" customHeight="1" x14ac:dyDescent="0.35">
      <c r="B910" s="7"/>
      <c r="C910" s="7"/>
      <c r="F910" s="13"/>
      <c r="H910" s="13"/>
    </row>
    <row r="911" spans="2:8" ht="12.75" customHeight="1" x14ac:dyDescent="0.35">
      <c r="B911" s="7"/>
      <c r="C911" s="7"/>
      <c r="F911" s="13"/>
      <c r="H911" s="13"/>
    </row>
    <row r="912" spans="2:8" ht="12.75" customHeight="1" x14ac:dyDescent="0.35">
      <c r="B912" s="7"/>
      <c r="C912" s="7"/>
      <c r="F912" s="13"/>
      <c r="H912" s="13"/>
    </row>
    <row r="913" spans="2:8" ht="12.75" customHeight="1" x14ac:dyDescent="0.35">
      <c r="B913" s="7"/>
      <c r="C913" s="7"/>
      <c r="F913" s="13"/>
      <c r="H913" s="13"/>
    </row>
    <row r="914" spans="2:8" ht="12.75" customHeight="1" x14ac:dyDescent="0.35">
      <c r="B914" s="7"/>
      <c r="C914" s="7"/>
      <c r="F914" s="13"/>
      <c r="H914" s="13"/>
    </row>
    <row r="915" spans="2:8" ht="12.75" customHeight="1" x14ac:dyDescent="0.35">
      <c r="B915" s="7"/>
      <c r="C915" s="7"/>
      <c r="F915" s="13"/>
      <c r="H915" s="13"/>
    </row>
    <row r="916" spans="2:8" ht="12.75" customHeight="1" x14ac:dyDescent="0.35">
      <c r="B916" s="7"/>
      <c r="C916" s="7"/>
      <c r="F916" s="13"/>
      <c r="H916" s="13"/>
    </row>
    <row r="917" spans="2:8" ht="12.75" customHeight="1" x14ac:dyDescent="0.35">
      <c r="B917" s="7"/>
      <c r="C917" s="7"/>
      <c r="F917" s="13"/>
      <c r="H917" s="13"/>
    </row>
    <row r="918" spans="2:8" ht="12.75" customHeight="1" x14ac:dyDescent="0.35">
      <c r="B918" s="7"/>
      <c r="C918" s="7"/>
      <c r="F918" s="13"/>
      <c r="H918" s="13"/>
    </row>
    <row r="919" spans="2:8" ht="12.75" customHeight="1" x14ac:dyDescent="0.35">
      <c r="B919" s="7"/>
      <c r="C919" s="7"/>
      <c r="F919" s="13"/>
      <c r="H919" s="13"/>
    </row>
    <row r="920" spans="2:8" ht="12.75" customHeight="1" x14ac:dyDescent="0.35">
      <c r="B920" s="7"/>
      <c r="C920" s="7"/>
      <c r="F920" s="13"/>
      <c r="H920" s="13"/>
    </row>
    <row r="921" spans="2:8" ht="12.75" customHeight="1" x14ac:dyDescent="0.35">
      <c r="B921" s="7"/>
      <c r="C921" s="7"/>
      <c r="F921" s="13"/>
      <c r="H921" s="13"/>
    </row>
    <row r="922" spans="2:8" ht="12.75" customHeight="1" x14ac:dyDescent="0.35">
      <c r="B922" s="7"/>
      <c r="C922" s="7"/>
      <c r="F922" s="13"/>
      <c r="H922" s="13"/>
    </row>
    <row r="923" spans="2:8" ht="12.75" customHeight="1" x14ac:dyDescent="0.35">
      <c r="B923" s="7"/>
      <c r="C923" s="7"/>
      <c r="F923" s="13"/>
      <c r="H923" s="13"/>
    </row>
    <row r="924" spans="2:8" ht="12.75" customHeight="1" x14ac:dyDescent="0.35">
      <c r="B924" s="7"/>
      <c r="C924" s="7"/>
      <c r="F924" s="13"/>
      <c r="H924" s="13"/>
    </row>
    <row r="925" spans="2:8" ht="12.75" customHeight="1" x14ac:dyDescent="0.35">
      <c r="B925" s="7"/>
      <c r="C925" s="7"/>
      <c r="F925" s="13"/>
      <c r="H925" s="13"/>
    </row>
    <row r="926" spans="2:8" ht="12.75" customHeight="1" x14ac:dyDescent="0.35">
      <c r="B926" s="7"/>
      <c r="C926" s="7"/>
      <c r="F926" s="13"/>
      <c r="H926" s="13"/>
    </row>
    <row r="927" spans="2:8" ht="12.75" customHeight="1" x14ac:dyDescent="0.35">
      <c r="B927" s="7"/>
      <c r="C927" s="7"/>
      <c r="F927" s="13"/>
      <c r="H927" s="13"/>
    </row>
    <row r="928" spans="2:8" ht="12.75" customHeight="1" x14ac:dyDescent="0.35">
      <c r="B928" s="7"/>
      <c r="C928" s="7"/>
      <c r="F928" s="13"/>
      <c r="H928" s="13"/>
    </row>
    <row r="929" spans="2:8" ht="12.75" customHeight="1" x14ac:dyDescent="0.35">
      <c r="B929" s="7"/>
      <c r="C929" s="7"/>
      <c r="F929" s="13"/>
      <c r="H929" s="13"/>
    </row>
    <row r="930" spans="2:8" ht="12.75" customHeight="1" x14ac:dyDescent="0.35">
      <c r="B930" s="7"/>
      <c r="C930" s="7"/>
      <c r="F930" s="13"/>
      <c r="H930" s="13"/>
    </row>
    <row r="931" spans="2:8" ht="12.75" customHeight="1" x14ac:dyDescent="0.35">
      <c r="B931" s="7"/>
      <c r="C931" s="7"/>
      <c r="F931" s="13"/>
      <c r="H931" s="13"/>
    </row>
    <row r="932" spans="2:8" ht="12.75" customHeight="1" x14ac:dyDescent="0.35">
      <c r="B932" s="7"/>
      <c r="C932" s="7"/>
      <c r="F932" s="13"/>
      <c r="H932" s="13"/>
    </row>
    <row r="933" spans="2:8" ht="12.75" customHeight="1" x14ac:dyDescent="0.35">
      <c r="B933" s="7"/>
      <c r="C933" s="7"/>
      <c r="F933" s="13"/>
      <c r="H933" s="13"/>
    </row>
    <row r="934" spans="2:8" ht="12.75" customHeight="1" x14ac:dyDescent="0.35">
      <c r="B934" s="7"/>
      <c r="C934" s="7"/>
      <c r="F934" s="13"/>
      <c r="H934" s="13"/>
    </row>
    <row r="935" spans="2:8" ht="12.75" customHeight="1" x14ac:dyDescent="0.35">
      <c r="B935" s="7"/>
      <c r="C935" s="7"/>
      <c r="F935" s="13"/>
      <c r="H935" s="13"/>
    </row>
    <row r="936" spans="2:8" ht="12.75" customHeight="1" x14ac:dyDescent="0.35">
      <c r="B936" s="7"/>
      <c r="C936" s="7"/>
      <c r="F936" s="13"/>
      <c r="H936" s="13"/>
    </row>
    <row r="937" spans="2:8" ht="12.75" customHeight="1" x14ac:dyDescent="0.35">
      <c r="B937" s="7"/>
      <c r="C937" s="7"/>
      <c r="F937" s="13"/>
      <c r="H937" s="13"/>
    </row>
    <row r="938" spans="2:8" ht="12.75" customHeight="1" x14ac:dyDescent="0.35">
      <c r="B938" s="7"/>
      <c r="C938" s="7"/>
      <c r="F938" s="13"/>
      <c r="H938" s="13"/>
    </row>
    <row r="939" spans="2:8" ht="12.75" customHeight="1" x14ac:dyDescent="0.35">
      <c r="B939" s="7"/>
      <c r="C939" s="7"/>
      <c r="F939" s="13"/>
      <c r="H939" s="13"/>
    </row>
    <row r="940" spans="2:8" ht="12.75" customHeight="1" x14ac:dyDescent="0.35">
      <c r="B940" s="7"/>
      <c r="C940" s="7"/>
      <c r="F940" s="13"/>
      <c r="H940" s="13"/>
    </row>
    <row r="941" spans="2:8" ht="12.75" customHeight="1" x14ac:dyDescent="0.35">
      <c r="B941" s="7"/>
      <c r="C941" s="7"/>
      <c r="F941" s="13"/>
      <c r="H941" s="13"/>
    </row>
    <row r="942" spans="2:8" ht="12.75" customHeight="1" x14ac:dyDescent="0.35">
      <c r="B942" s="7"/>
      <c r="C942" s="7"/>
      <c r="F942" s="13"/>
      <c r="H942" s="13"/>
    </row>
    <row r="943" spans="2:8" ht="12.75" customHeight="1" x14ac:dyDescent="0.35">
      <c r="B943" s="7"/>
      <c r="C943" s="7"/>
      <c r="F943" s="13"/>
      <c r="H943" s="13"/>
    </row>
    <row r="944" spans="2:8" ht="12.75" customHeight="1" x14ac:dyDescent="0.35">
      <c r="B944" s="7"/>
      <c r="C944" s="7"/>
      <c r="F944" s="13"/>
      <c r="H944" s="13"/>
    </row>
    <row r="945" spans="2:8" ht="12.75" customHeight="1" x14ac:dyDescent="0.35">
      <c r="B945" s="7"/>
      <c r="C945" s="7"/>
      <c r="F945" s="13"/>
      <c r="H945" s="13"/>
    </row>
    <row r="946" spans="2:8" ht="12.75" customHeight="1" x14ac:dyDescent="0.35">
      <c r="B946" s="7"/>
      <c r="C946" s="7"/>
      <c r="F946" s="13"/>
      <c r="H946" s="13"/>
    </row>
    <row r="947" spans="2:8" ht="12.75" customHeight="1" x14ac:dyDescent="0.35">
      <c r="B947" s="7"/>
      <c r="C947" s="7"/>
      <c r="F947" s="13"/>
      <c r="H947" s="13"/>
    </row>
    <row r="948" spans="2:8" ht="12.75" customHeight="1" x14ac:dyDescent="0.35">
      <c r="B948" s="7"/>
      <c r="C948" s="7"/>
      <c r="F948" s="13"/>
      <c r="H948" s="13"/>
    </row>
    <row r="949" spans="2:8" ht="12.75" customHeight="1" x14ac:dyDescent="0.35">
      <c r="B949" s="7"/>
      <c r="C949" s="7"/>
      <c r="F949" s="13"/>
      <c r="H949" s="13"/>
    </row>
    <row r="950" spans="2:8" ht="12.75" customHeight="1" x14ac:dyDescent="0.35">
      <c r="B950" s="7"/>
      <c r="C950" s="7"/>
      <c r="F950" s="13"/>
      <c r="H950" s="13"/>
    </row>
    <row r="951" spans="2:8" ht="12.75" customHeight="1" x14ac:dyDescent="0.35">
      <c r="B951" s="7"/>
      <c r="C951" s="7"/>
      <c r="F951" s="13"/>
      <c r="H951" s="13"/>
    </row>
    <row r="952" spans="2:8" ht="12.75" customHeight="1" x14ac:dyDescent="0.35">
      <c r="B952" s="7"/>
      <c r="C952" s="7"/>
      <c r="F952" s="13"/>
      <c r="H952" s="13"/>
    </row>
    <row r="953" spans="2:8" ht="12.75" customHeight="1" x14ac:dyDescent="0.35">
      <c r="B953" s="7"/>
      <c r="C953" s="7"/>
      <c r="F953" s="13"/>
      <c r="H953" s="13"/>
    </row>
    <row r="954" spans="2:8" ht="12.75" customHeight="1" x14ac:dyDescent="0.35">
      <c r="B954" s="7"/>
      <c r="C954" s="7"/>
      <c r="F954" s="13"/>
      <c r="H954" s="13"/>
    </row>
    <row r="955" spans="2:8" ht="12.75" customHeight="1" x14ac:dyDescent="0.35">
      <c r="B955" s="7"/>
      <c r="C955" s="7"/>
      <c r="F955" s="13"/>
      <c r="H955" s="13"/>
    </row>
    <row r="956" spans="2:8" ht="12.75" customHeight="1" x14ac:dyDescent="0.35">
      <c r="B956" s="7"/>
      <c r="C956" s="7"/>
      <c r="F956" s="13"/>
      <c r="H956" s="13"/>
    </row>
    <row r="957" spans="2:8" ht="12.75" customHeight="1" x14ac:dyDescent="0.35">
      <c r="B957" s="7"/>
      <c r="C957" s="7"/>
      <c r="F957" s="13"/>
      <c r="H957" s="13"/>
    </row>
    <row r="958" spans="2:8" ht="12.75" customHeight="1" x14ac:dyDescent="0.35">
      <c r="B958" s="7"/>
      <c r="C958" s="7"/>
      <c r="F958" s="13"/>
      <c r="H958" s="13"/>
    </row>
    <row r="959" spans="2:8" ht="12.75" customHeight="1" x14ac:dyDescent="0.35">
      <c r="B959" s="7"/>
      <c r="C959" s="7"/>
      <c r="F959" s="13"/>
      <c r="H959" s="13"/>
    </row>
    <row r="960" spans="2:8" ht="12.75" customHeight="1" x14ac:dyDescent="0.35">
      <c r="B960" s="7"/>
      <c r="C960" s="7"/>
      <c r="F960" s="13"/>
      <c r="H960" s="13"/>
    </row>
    <row r="961" spans="2:8" ht="12.75" customHeight="1" x14ac:dyDescent="0.35">
      <c r="B961" s="7"/>
      <c r="C961" s="7"/>
      <c r="F961" s="13"/>
      <c r="H961" s="13"/>
    </row>
    <row r="962" spans="2:8" ht="12.75" customHeight="1" x14ac:dyDescent="0.35">
      <c r="B962" s="7"/>
      <c r="C962" s="7"/>
      <c r="F962" s="13"/>
      <c r="H962" s="13"/>
    </row>
    <row r="963" spans="2:8" ht="12.75" customHeight="1" x14ac:dyDescent="0.35">
      <c r="B963" s="7"/>
      <c r="C963" s="7"/>
      <c r="F963" s="13"/>
      <c r="H963" s="13"/>
    </row>
    <row r="964" spans="2:8" ht="12.75" customHeight="1" x14ac:dyDescent="0.35">
      <c r="B964" s="7"/>
      <c r="C964" s="7"/>
      <c r="F964" s="13"/>
      <c r="H964" s="13"/>
    </row>
    <row r="965" spans="2:8" ht="12.75" customHeight="1" x14ac:dyDescent="0.35">
      <c r="B965" s="7"/>
      <c r="C965" s="7"/>
      <c r="F965" s="13"/>
      <c r="H965" s="13"/>
    </row>
    <row r="966" spans="2:8" ht="12.75" customHeight="1" x14ac:dyDescent="0.35">
      <c r="B966" s="7"/>
      <c r="C966" s="7"/>
      <c r="F966" s="13"/>
      <c r="H966" s="13"/>
    </row>
    <row r="967" spans="2:8" ht="12.75" customHeight="1" x14ac:dyDescent="0.35">
      <c r="B967" s="7"/>
      <c r="C967" s="7"/>
      <c r="F967" s="13"/>
      <c r="H967" s="13"/>
    </row>
    <row r="968" spans="2:8" ht="12.75" customHeight="1" x14ac:dyDescent="0.35">
      <c r="B968" s="7"/>
      <c r="C968" s="7"/>
      <c r="F968" s="13"/>
      <c r="H968" s="13"/>
    </row>
    <row r="969" spans="2:8" ht="12.75" customHeight="1" x14ac:dyDescent="0.35">
      <c r="B969" s="7"/>
      <c r="C969" s="7"/>
      <c r="F969" s="13"/>
      <c r="H969" s="13"/>
    </row>
    <row r="970" spans="2:8" ht="12.75" customHeight="1" x14ac:dyDescent="0.35">
      <c r="B970" s="7"/>
      <c r="C970" s="7"/>
      <c r="F970" s="13"/>
      <c r="H970" s="13"/>
    </row>
    <row r="971" spans="2:8" ht="12.75" customHeight="1" x14ac:dyDescent="0.35">
      <c r="B971" s="7"/>
      <c r="C971" s="7"/>
      <c r="F971" s="13"/>
      <c r="H971" s="13"/>
    </row>
    <row r="972" spans="2:8" ht="12.75" customHeight="1" x14ac:dyDescent="0.35">
      <c r="B972" s="7"/>
      <c r="C972" s="7"/>
      <c r="F972" s="13"/>
      <c r="H972" s="13"/>
    </row>
    <row r="973" spans="2:8" ht="12.75" customHeight="1" x14ac:dyDescent="0.35">
      <c r="B973" s="7"/>
      <c r="C973" s="7"/>
      <c r="F973" s="13"/>
      <c r="H973" s="13"/>
    </row>
    <row r="974" spans="2:8" ht="12.75" customHeight="1" x14ac:dyDescent="0.35">
      <c r="B974" s="7"/>
      <c r="C974" s="7"/>
      <c r="F974" s="13"/>
      <c r="H974" s="13"/>
    </row>
    <row r="975" spans="2:8" ht="12.75" customHeight="1" x14ac:dyDescent="0.35">
      <c r="B975" s="7"/>
      <c r="C975" s="7"/>
      <c r="F975" s="13"/>
      <c r="H975" s="13"/>
    </row>
    <row r="976" spans="2:8" ht="12.75" customHeight="1" x14ac:dyDescent="0.35">
      <c r="B976" s="7"/>
      <c r="C976" s="7"/>
      <c r="F976" s="13"/>
      <c r="H976" s="13"/>
    </row>
    <row r="977" spans="2:8" ht="12.75" customHeight="1" x14ac:dyDescent="0.35">
      <c r="B977" s="7"/>
      <c r="C977" s="7"/>
      <c r="F977" s="13"/>
      <c r="H977" s="13"/>
    </row>
    <row r="978" spans="2:8" ht="12.75" customHeight="1" x14ac:dyDescent="0.35">
      <c r="B978" s="7"/>
      <c r="C978" s="7"/>
      <c r="F978" s="13"/>
      <c r="H978" s="13"/>
    </row>
    <row r="979" spans="2:8" ht="12.75" customHeight="1" x14ac:dyDescent="0.35">
      <c r="B979" s="7"/>
      <c r="C979" s="7"/>
      <c r="F979" s="13"/>
      <c r="H979" s="13"/>
    </row>
    <row r="980" spans="2:8" ht="12.75" customHeight="1" x14ac:dyDescent="0.35">
      <c r="B980" s="7"/>
      <c r="C980" s="7"/>
      <c r="F980" s="13"/>
      <c r="H980" s="13"/>
    </row>
    <row r="981" spans="2:8" ht="12.75" customHeight="1" x14ac:dyDescent="0.35">
      <c r="B981" s="7"/>
      <c r="C981" s="7"/>
      <c r="F981" s="13"/>
      <c r="H981" s="13"/>
    </row>
    <row r="982" spans="2:8" ht="12.75" customHeight="1" x14ac:dyDescent="0.35">
      <c r="B982" s="7"/>
      <c r="C982" s="7"/>
      <c r="F982" s="13"/>
      <c r="H982" s="13"/>
    </row>
    <row r="983" spans="2:8" ht="12.75" customHeight="1" x14ac:dyDescent="0.35">
      <c r="B983" s="7"/>
      <c r="C983" s="7"/>
      <c r="F983" s="13"/>
      <c r="H983" s="13"/>
    </row>
    <row r="984" spans="2:8" ht="12.75" customHeight="1" x14ac:dyDescent="0.35">
      <c r="B984" s="7"/>
      <c r="C984" s="7"/>
      <c r="F984" s="13"/>
      <c r="H984" s="13"/>
    </row>
    <row r="985" spans="2:8" ht="12.75" customHeight="1" x14ac:dyDescent="0.35">
      <c r="B985" s="7"/>
      <c r="C985" s="7"/>
      <c r="F985" s="13"/>
      <c r="H985" s="13"/>
    </row>
    <row r="986" spans="2:8" ht="12.75" customHeight="1" x14ac:dyDescent="0.35">
      <c r="B986" s="7"/>
      <c r="C986" s="7"/>
      <c r="F986" s="13"/>
      <c r="H986" s="13"/>
    </row>
    <row r="987" spans="2:8" ht="12.75" customHeight="1" x14ac:dyDescent="0.35">
      <c r="B987" s="7"/>
      <c r="C987" s="7"/>
      <c r="F987" s="13"/>
      <c r="H987" s="13"/>
    </row>
    <row r="988" spans="2:8" ht="12.75" customHeight="1" x14ac:dyDescent="0.35">
      <c r="B988" s="7"/>
      <c r="C988" s="7"/>
      <c r="F988" s="13"/>
      <c r="H988" s="13"/>
    </row>
    <row r="989" spans="2:8" ht="12.75" customHeight="1" x14ac:dyDescent="0.35">
      <c r="B989" s="7"/>
      <c r="C989" s="7"/>
      <c r="F989" s="13"/>
      <c r="H989" s="13"/>
    </row>
    <row r="990" spans="2:8" ht="12.75" customHeight="1" x14ac:dyDescent="0.35">
      <c r="B990" s="7"/>
      <c r="C990" s="7"/>
      <c r="F990" s="13"/>
      <c r="H990" s="13"/>
    </row>
    <row r="991" spans="2:8" ht="12.75" customHeight="1" x14ac:dyDescent="0.35">
      <c r="B991" s="7"/>
      <c r="C991" s="7"/>
      <c r="F991" s="13"/>
      <c r="H991" s="13"/>
    </row>
    <row r="992" spans="2:8" ht="12.75" customHeight="1" x14ac:dyDescent="0.35">
      <c r="B992" s="7"/>
      <c r="C992" s="7"/>
      <c r="F992" s="13"/>
      <c r="H992" s="13"/>
    </row>
    <row r="993" spans="2:8" ht="12.75" customHeight="1" x14ac:dyDescent="0.35">
      <c r="B993" s="7"/>
      <c r="C993" s="7"/>
      <c r="F993" s="13"/>
      <c r="H993" s="13"/>
    </row>
    <row r="994" spans="2:8" ht="12.75" customHeight="1" x14ac:dyDescent="0.35">
      <c r="B994" s="7"/>
      <c r="C994" s="7"/>
      <c r="F994" s="13"/>
      <c r="H994" s="13"/>
    </row>
    <row r="995" spans="2:8" ht="12.75" customHeight="1" x14ac:dyDescent="0.35">
      <c r="B995" s="7"/>
      <c r="C995" s="7"/>
      <c r="F995" s="13"/>
      <c r="H995" s="13"/>
    </row>
    <row r="996" spans="2:8" ht="12.75" customHeight="1" x14ac:dyDescent="0.35">
      <c r="B996" s="7"/>
      <c r="C996" s="7"/>
      <c r="F996" s="13"/>
      <c r="H996" s="13"/>
    </row>
    <row r="997" spans="2:8" ht="12.75" customHeight="1" x14ac:dyDescent="0.35">
      <c r="B997" s="7"/>
      <c r="C997" s="7"/>
      <c r="F997" s="13"/>
      <c r="H997" s="13"/>
    </row>
    <row r="998" spans="2:8" ht="12.75" customHeight="1" x14ac:dyDescent="0.35">
      <c r="B998" s="7"/>
      <c r="C998" s="7"/>
      <c r="F998" s="13"/>
      <c r="H998" s="13"/>
    </row>
    <row r="999" spans="2:8" ht="12.75" customHeight="1" x14ac:dyDescent="0.35">
      <c r="B999" s="7"/>
      <c r="C999" s="7"/>
      <c r="F999" s="13"/>
      <c r="H999" s="13"/>
    </row>
    <row r="1000" spans="2:8" ht="12.75" customHeight="1" x14ac:dyDescent="0.35">
      <c r="B1000" s="7"/>
      <c r="C1000" s="7"/>
      <c r="F1000" s="13"/>
      <c r="H1000" s="13"/>
    </row>
  </sheetData>
  <mergeCells count="1">
    <mergeCell ref="I1:M7"/>
  </mergeCells>
  <pageMargins left="0.23622047244094491" right="0.23622047244094491" top="0.74803149606299213" bottom="0.74803149606299213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showGridLines="0" workbookViewId="0"/>
  </sheetViews>
  <sheetFormatPr defaultColWidth="12.59765625" defaultRowHeight="15" customHeight="1" x14ac:dyDescent="0.35"/>
  <cols>
    <col min="1" max="1" width="4" customWidth="1"/>
    <col min="2" max="2" width="36.46484375" customWidth="1"/>
    <col min="3" max="3" width="4.3984375" customWidth="1"/>
    <col min="4" max="4" width="0.46484375" customWidth="1"/>
    <col min="5" max="5" width="0.59765625" customWidth="1"/>
    <col min="6" max="6" width="24.59765625" customWidth="1"/>
    <col min="7" max="7" width="4.3984375" customWidth="1"/>
    <col min="8" max="8" width="0.59765625" customWidth="1"/>
    <col min="9" max="9" width="0.46484375" customWidth="1"/>
    <col min="10" max="10" width="24.59765625" customWidth="1"/>
    <col min="11" max="11" width="4.3984375" customWidth="1"/>
    <col min="12" max="12" width="0.46484375" customWidth="1"/>
    <col min="13" max="13" width="0.59765625" customWidth="1"/>
    <col min="14" max="14" width="24.59765625" customWidth="1"/>
    <col min="15" max="15" width="4.3984375" customWidth="1"/>
    <col min="16" max="17" width="0.59765625" customWidth="1"/>
    <col min="18" max="18" width="0.3984375" customWidth="1"/>
    <col min="19" max="19" width="4.3984375" customWidth="1"/>
    <col min="20" max="26" width="8.59765625" customWidth="1"/>
  </cols>
  <sheetData>
    <row r="1" spans="1:26" ht="12.75" customHeight="1" x14ac:dyDescent="0.4">
      <c r="A1" s="2"/>
      <c r="B1" s="56"/>
      <c r="C1" s="57"/>
      <c r="T1" s="58"/>
      <c r="U1" s="58"/>
      <c r="V1" s="58"/>
      <c r="W1" s="58"/>
      <c r="X1" s="14"/>
    </row>
    <row r="2" spans="1:26" ht="12.75" customHeight="1" x14ac:dyDescent="0.4">
      <c r="A2" s="2">
        <v>33</v>
      </c>
      <c r="B2" s="59" t="str">
        <f>VLOOKUP(A2,scores!F$1:G$77,2,FALSE)</f>
        <v>KAW Colin Kahukiwa &amp; Richard Mackay</v>
      </c>
      <c r="C2" s="60">
        <v>1</v>
      </c>
      <c r="F2" s="6" t="s">
        <v>271</v>
      </c>
      <c r="T2" s="58"/>
      <c r="U2" s="58"/>
      <c r="V2" s="58"/>
      <c r="W2" s="58"/>
      <c r="X2" s="14"/>
    </row>
    <row r="3" spans="1:26" ht="12.75" customHeight="1" x14ac:dyDescent="0.4">
      <c r="A3" s="2">
        <v>32</v>
      </c>
      <c r="B3" s="61" t="str">
        <f>VLOOKUP(A3,scores!F$1:G$77,2,FALSE)</f>
        <v>NPL Agnes Kimura &amp; Lee Hildred</v>
      </c>
      <c r="C3" s="60">
        <v>4</v>
      </c>
      <c r="T3" s="58"/>
      <c r="U3" s="58"/>
      <c r="V3" s="58"/>
      <c r="W3" s="58"/>
      <c r="X3" s="14"/>
    </row>
    <row r="4" spans="1:26" ht="12.75" customHeight="1" x14ac:dyDescent="0.35">
      <c r="B4" s="62"/>
      <c r="C4" s="5"/>
      <c r="T4" s="58"/>
      <c r="U4" s="58"/>
      <c r="V4" s="58"/>
      <c r="W4" s="58"/>
      <c r="X4" s="14"/>
    </row>
    <row r="5" spans="1:26" ht="12.75" customHeight="1" x14ac:dyDescent="0.4">
      <c r="A5" s="2">
        <v>1</v>
      </c>
      <c r="B5" s="59" t="str">
        <f>VLOOKUP(A5,scores!F$1:G$77,2,FALSE)</f>
        <v>WKE Brent Wells &amp; Craig Steinmetz</v>
      </c>
      <c r="C5" s="60">
        <v>4</v>
      </c>
      <c r="D5" s="63"/>
      <c r="E5" s="5"/>
      <c r="F5" s="5"/>
      <c r="G5" s="57"/>
      <c r="H5" s="5"/>
      <c r="I5" s="5"/>
      <c r="J5" s="162" t="str">
        <f>sections!B1</f>
        <v>CNZ Masters Pairs</v>
      </c>
      <c r="K5" s="148"/>
      <c r="L5" s="148"/>
      <c r="M5" s="148"/>
      <c r="N5" s="148"/>
      <c r="O5" s="148"/>
      <c r="P5" s="148"/>
      <c r="Q5" s="5"/>
      <c r="R5" s="5"/>
      <c r="S5" s="57"/>
      <c r="T5" s="58"/>
      <c r="U5" s="58"/>
      <c r="V5" s="58"/>
      <c r="W5" s="58"/>
      <c r="X5" s="14"/>
      <c r="Y5" s="14"/>
      <c r="Z5" s="14"/>
    </row>
    <row r="6" spans="1:26" ht="12.75" customHeight="1" x14ac:dyDescent="0.4">
      <c r="A6" s="2">
        <v>32</v>
      </c>
      <c r="B6" s="61" t="str">
        <f>IF(C2&gt;C3,B2,IF(C3&gt;C2,B3,""))</f>
        <v>NPL Agnes Kimura &amp; Lee Hildred</v>
      </c>
      <c r="C6" s="60">
        <v>1</v>
      </c>
      <c r="D6" s="5"/>
      <c r="E6" s="63"/>
      <c r="F6" s="64" t="str">
        <f>IF(C5&gt;C6,B5,IF(C6&gt;C5,B6,""))</f>
        <v>WKE Brent Wells &amp; Craig Steinmetz</v>
      </c>
      <c r="G6" s="60">
        <v>4</v>
      </c>
      <c r="H6" s="63"/>
      <c r="I6" s="5"/>
      <c r="J6" s="148"/>
      <c r="K6" s="148"/>
      <c r="L6" s="148"/>
      <c r="M6" s="148"/>
      <c r="N6" s="148"/>
      <c r="O6" s="148"/>
      <c r="P6" s="148"/>
      <c r="Q6" s="5"/>
      <c r="R6" s="5"/>
      <c r="S6" s="57"/>
      <c r="T6" s="58" t="str">
        <f>IF(C5&gt;C6,"1BYE",IF(C6&gt;C5,B5,1))</f>
        <v>1BYE</v>
      </c>
      <c r="U6" s="65">
        <f>VLOOKUP(T6,scores!$G$1:$H$77,2,FALSE)</f>
        <v>67</v>
      </c>
      <c r="V6" s="58">
        <f t="shared" ref="V6:V22" si="0">RANK(U6,U$6:U$22,1)</f>
        <v>17</v>
      </c>
      <c r="W6" s="58" t="str">
        <f t="shared" ref="W6:W22" si="1">T6</f>
        <v>1BYE</v>
      </c>
      <c r="X6" s="14"/>
      <c r="Y6" s="14"/>
      <c r="Z6" s="14"/>
    </row>
    <row r="7" spans="1:26" ht="12.75" customHeight="1" x14ac:dyDescent="0.4">
      <c r="A7" s="2">
        <v>17</v>
      </c>
      <c r="B7" s="66" t="str">
        <f>VLOOKUP(A7,scores!F$1:G$77,2,FALSE)</f>
        <v>MNU Tai Te Kaute &amp; Paul Martin</v>
      </c>
      <c r="C7" s="60">
        <v>0</v>
      </c>
      <c r="D7" s="35"/>
      <c r="E7" s="67"/>
      <c r="F7" s="68" t="str">
        <f>IF(C7&gt;C8,B7,IF(C8&gt;C7,B8,""))</f>
        <v>PAT Charlie Schooner &amp; Jimmy Johns</v>
      </c>
      <c r="G7" s="60">
        <v>0</v>
      </c>
      <c r="H7" s="5"/>
      <c r="I7" s="67"/>
      <c r="J7" s="5"/>
      <c r="K7" s="161" t="str">
        <f>sections!D1</f>
        <v>14/07/2025 - 15/07/2025</v>
      </c>
      <c r="L7" s="148"/>
      <c r="M7" s="148"/>
      <c r="N7" s="148"/>
      <c r="O7" s="148"/>
      <c r="P7" s="148"/>
      <c r="Q7" s="5"/>
      <c r="R7" s="5"/>
      <c r="S7" s="57"/>
      <c r="T7" s="69" t="str">
        <f>IF(C2&gt;C3,B3,IF(C3&gt;C2,B2,32))</f>
        <v>KAW Colin Kahukiwa &amp; Richard Mackay</v>
      </c>
      <c r="U7" s="65">
        <f>VLOOKUP(T7,scores!$G$1:$H$77,2,FALSE)</f>
        <v>33</v>
      </c>
      <c r="V7" s="58">
        <f t="shared" si="0"/>
        <v>16</v>
      </c>
      <c r="W7" s="69" t="str">
        <f t="shared" si="1"/>
        <v>KAW Colin Kahukiwa &amp; Richard Mackay</v>
      </c>
      <c r="X7" s="14"/>
      <c r="Y7" s="14"/>
      <c r="Z7" s="14"/>
    </row>
    <row r="8" spans="1:26" ht="12.75" customHeight="1" x14ac:dyDescent="0.4">
      <c r="A8" s="2">
        <v>16</v>
      </c>
      <c r="B8" s="70" t="str">
        <f>VLOOKUP(A8,scores!F$1:G$77,2,FALSE)</f>
        <v>PAT Charlie Schooner &amp; Jimmy Johns</v>
      </c>
      <c r="C8" s="60">
        <v>4</v>
      </c>
      <c r="D8" s="5"/>
      <c r="E8" s="5"/>
      <c r="G8" s="57"/>
      <c r="H8" s="5"/>
      <c r="I8" s="63"/>
      <c r="J8" s="64" t="str">
        <f>IF(G6&gt;G7,F6,IF(G7&gt;G6,F7,""))</f>
        <v>WKE Brent Wells &amp; Craig Steinmetz</v>
      </c>
      <c r="K8" s="71">
        <v>1</v>
      </c>
      <c r="L8" s="63"/>
      <c r="M8" s="5"/>
      <c r="N8" s="5"/>
      <c r="O8" s="57"/>
      <c r="P8" s="5"/>
      <c r="Q8" s="5"/>
      <c r="R8" s="5"/>
      <c r="S8" s="57"/>
      <c r="T8" s="69" t="str">
        <f>IF(C7&gt;C8,B8,IF(C8&gt;C7,B7,16))</f>
        <v>MNU Tai Te Kaute &amp; Paul Martin</v>
      </c>
      <c r="U8" s="65">
        <f>VLOOKUP(T8,scores!$G$1:$H$77,2,FALSE)</f>
        <v>17</v>
      </c>
      <c r="V8" s="58">
        <f t="shared" si="0"/>
        <v>6</v>
      </c>
      <c r="W8" s="69" t="str">
        <f t="shared" si="1"/>
        <v>MNU Tai Te Kaute &amp; Paul Martin</v>
      </c>
      <c r="X8" s="14"/>
      <c r="Y8" s="14"/>
      <c r="Z8" s="14"/>
    </row>
    <row r="9" spans="1:26" ht="12.75" customHeight="1" x14ac:dyDescent="0.4">
      <c r="A9" s="2">
        <v>9</v>
      </c>
      <c r="B9" s="59" t="str">
        <f>VLOOKUP(A9,scores!F$1:G$77,2,FALSE)</f>
        <v>GERSA Aaron Williams &amp; Bob Semple</v>
      </c>
      <c r="C9" s="60">
        <v>1</v>
      </c>
      <c r="D9" s="63"/>
      <c r="E9" s="5"/>
      <c r="G9" s="57"/>
      <c r="H9" s="5"/>
      <c r="I9" s="67"/>
      <c r="J9" s="68" t="str">
        <f>IF(G10&gt;G11,F10,IF(G11&gt;G10,F11,""))</f>
        <v>OTA Fili Salia &amp; Norman Leuatea</v>
      </c>
      <c r="K9" s="71">
        <v>5</v>
      </c>
      <c r="L9" s="5"/>
      <c r="M9" s="67"/>
      <c r="O9" s="7"/>
      <c r="P9" s="7"/>
      <c r="Q9" s="7"/>
      <c r="R9" s="7"/>
      <c r="S9" s="57"/>
      <c r="T9" s="69" t="str">
        <f>IF(C9&gt;C10,B10,IF(C10&gt;C9,B9,9))</f>
        <v>GERSA Aaron Williams &amp; Bob Semple</v>
      </c>
      <c r="U9" s="65">
        <f>VLOOKUP(T9,scores!$G$1:$H$77,2,FALSE)</f>
        <v>9</v>
      </c>
      <c r="V9" s="58">
        <f t="shared" si="0"/>
        <v>3</v>
      </c>
      <c r="W9" s="69" t="str">
        <f t="shared" si="1"/>
        <v>GERSA Aaron Williams &amp; Bob Semple</v>
      </c>
      <c r="X9" s="14"/>
      <c r="Y9" s="14"/>
      <c r="Z9" s="14"/>
    </row>
    <row r="10" spans="1:26" ht="12.75" customHeight="1" x14ac:dyDescent="0.4">
      <c r="A10" s="2">
        <v>24</v>
      </c>
      <c r="B10" s="61" t="str">
        <f>VLOOKUP(A10,scores!F$1:G$77,2,FALSE)</f>
        <v>OTA Fili Salia &amp; Norman Leuatea</v>
      </c>
      <c r="C10" s="60">
        <v>4</v>
      </c>
      <c r="D10" s="5"/>
      <c r="E10" s="63"/>
      <c r="F10" s="72" t="str">
        <f>IF(C9&gt;C10,B9,IF(C10&gt;C9,B10,""))</f>
        <v>OTA Fili Salia &amp; Norman Leuatea</v>
      </c>
      <c r="G10" s="71">
        <v>4</v>
      </c>
      <c r="H10" s="63"/>
      <c r="I10" s="67"/>
      <c r="J10" s="7"/>
      <c r="K10" s="57"/>
      <c r="L10" s="5"/>
      <c r="M10" s="67"/>
      <c r="O10" s="7"/>
      <c r="P10" s="7"/>
      <c r="Q10" s="7"/>
      <c r="R10" s="7"/>
      <c r="S10" s="57"/>
      <c r="T10" s="69" t="str">
        <f>IF(C11&gt;C12,B12,IF(C12&gt;C11,B11,8))</f>
        <v>BAYS Neil Bowman &amp; Jonathan Parker</v>
      </c>
      <c r="U10" s="65">
        <f>VLOOKUP(T10,scores!$G$1:$H$77,2,FALSE)</f>
        <v>8</v>
      </c>
      <c r="V10" s="58">
        <f t="shared" si="0"/>
        <v>2</v>
      </c>
      <c r="W10" s="69" t="str">
        <f t="shared" si="1"/>
        <v>BAYS Neil Bowman &amp; Jonathan Parker</v>
      </c>
      <c r="X10" s="14"/>
      <c r="Y10" s="14"/>
      <c r="Z10" s="14"/>
    </row>
    <row r="11" spans="1:26" ht="12.75" customHeight="1" x14ac:dyDescent="0.4">
      <c r="A11" s="2">
        <v>25</v>
      </c>
      <c r="B11" s="66" t="str">
        <f>VLOOKUP(A11,scores!F$1:G$77,2,FALSE)</f>
        <v>TOK Rangi Pirika &amp; Guy Bartlett</v>
      </c>
      <c r="C11" s="60">
        <v>4</v>
      </c>
      <c r="D11" s="35"/>
      <c r="E11" s="67"/>
      <c r="F11" s="73" t="str">
        <f>IF(C11&gt;C12,B11,IF(C12&gt;C11,B12,""))</f>
        <v>TOK Rangi Pirika &amp; Guy Bartlett</v>
      </c>
      <c r="G11" s="71">
        <v>2</v>
      </c>
      <c r="H11" s="5"/>
      <c r="I11" s="5"/>
      <c r="J11" s="7"/>
      <c r="K11" s="57"/>
      <c r="L11" s="5"/>
      <c r="M11" s="67"/>
      <c r="N11" s="5"/>
      <c r="O11" s="57"/>
      <c r="P11" s="5"/>
      <c r="Q11" s="5"/>
      <c r="R11" s="5"/>
      <c r="S11" s="57"/>
      <c r="T11" s="69" t="str">
        <f>IF(C13&gt;C14,B14,IF(C14&gt;C13,B13,5))</f>
        <v>NPL Kelvin Dunlop &amp; Patrick Duffy</v>
      </c>
      <c r="U11" s="65">
        <f>VLOOKUP(T11,scores!$G$1:$H$77,2,FALSE)</f>
        <v>5</v>
      </c>
      <c r="V11" s="58">
        <f t="shared" si="0"/>
        <v>1</v>
      </c>
      <c r="W11" s="69" t="str">
        <f t="shared" si="1"/>
        <v>NPL Kelvin Dunlop &amp; Patrick Duffy</v>
      </c>
      <c r="X11" s="14"/>
      <c r="Y11" s="14"/>
      <c r="Z11" s="14"/>
    </row>
    <row r="12" spans="1:26" ht="12.75" customHeight="1" x14ac:dyDescent="0.4">
      <c r="A12" s="2">
        <v>8</v>
      </c>
      <c r="B12" s="70" t="str">
        <f>VLOOKUP(A12,scores!F$1:G$77,2,FALSE)</f>
        <v>BAYS Neil Bowman &amp; Jonathan Parker</v>
      </c>
      <c r="C12" s="60">
        <v>1</v>
      </c>
      <c r="D12" s="5"/>
      <c r="E12" s="5"/>
      <c r="F12" s="7"/>
      <c r="G12" s="57"/>
      <c r="H12" s="5"/>
      <c r="I12" s="5"/>
      <c r="J12" s="7"/>
      <c r="K12" s="57"/>
      <c r="L12" s="5"/>
      <c r="M12" s="63"/>
      <c r="N12" s="64" t="str">
        <f>IF(K8&gt;K9,J8,IF(K9&gt;K8,J9,""))</f>
        <v>OTA Fili Salia &amp; Norman Leuatea</v>
      </c>
      <c r="O12" s="71">
        <v>5</v>
      </c>
      <c r="P12" s="63"/>
      <c r="Q12" s="5"/>
      <c r="R12" s="5"/>
      <c r="S12" s="57"/>
      <c r="T12" s="69" t="str">
        <f>IF(C15&gt;C16,B16,IF(C16&gt;C15,B15,12))</f>
        <v>PAP Maru Aubrey &amp; Jimmy Hall</v>
      </c>
      <c r="U12" s="65">
        <f>VLOOKUP(T12,scores!$G$1:$H$77,2,FALSE)</f>
        <v>21</v>
      </c>
      <c r="V12" s="58">
        <f t="shared" si="0"/>
        <v>8</v>
      </c>
      <c r="W12" s="69" t="str">
        <f t="shared" si="1"/>
        <v>PAP Maru Aubrey &amp; Jimmy Hall</v>
      </c>
      <c r="X12" s="14"/>
      <c r="Y12" s="14"/>
      <c r="Z12" s="14"/>
    </row>
    <row r="13" spans="1:26" ht="12.75" customHeight="1" x14ac:dyDescent="0.4">
      <c r="A13" s="2">
        <v>5</v>
      </c>
      <c r="B13" s="59" t="str">
        <f>VLOOKUP(A13,scores!F$1:G$77,2,FALSE)</f>
        <v>NPL Kelvin Dunlop &amp; Patrick Duffy</v>
      </c>
      <c r="C13" s="60">
        <v>3</v>
      </c>
      <c r="D13" s="63"/>
      <c r="E13" s="5"/>
      <c r="F13" s="7"/>
      <c r="G13" s="57"/>
      <c r="H13" s="5"/>
      <c r="I13" s="5"/>
      <c r="J13" s="7"/>
      <c r="K13" s="57"/>
      <c r="L13" s="5"/>
      <c r="M13" s="67"/>
      <c r="N13" s="68" t="str">
        <f>IF(K16&gt;K17,J16,IF(K17&gt;K16,J17,""))</f>
        <v>MNU Vince Tate &amp; Sani Roberts</v>
      </c>
      <c r="O13" s="71">
        <v>4</v>
      </c>
      <c r="P13" s="5"/>
      <c r="Q13" s="67"/>
      <c r="R13" s="5"/>
      <c r="S13" s="57"/>
      <c r="T13" s="69" t="str">
        <f>IF(C17&gt;C18,B18,IF(C18&gt;C17,B17,13))</f>
        <v>HOW Terry Andrews &amp; Ian Rowlay</v>
      </c>
      <c r="U13" s="65">
        <f>VLOOKUP(T13,scores!$G$1:$H$77,2,FALSE)</f>
        <v>13</v>
      </c>
      <c r="V13" s="58">
        <f t="shared" si="0"/>
        <v>4</v>
      </c>
      <c r="W13" s="69" t="str">
        <f t="shared" si="1"/>
        <v>HOW Terry Andrews &amp; Ian Rowlay</v>
      </c>
      <c r="X13" s="14"/>
      <c r="Y13" s="14"/>
      <c r="Z13" s="14"/>
    </row>
    <row r="14" spans="1:26" ht="12.75" customHeight="1" x14ac:dyDescent="0.4">
      <c r="A14" s="2">
        <v>28</v>
      </c>
      <c r="B14" s="61" t="str">
        <f>VLOOKUP(A14,scores!F$1:G$77,2,FALSE)</f>
        <v>HOK Carol &amp; Wayne Cameron</v>
      </c>
      <c r="C14" s="60">
        <v>4</v>
      </c>
      <c r="D14" s="5"/>
      <c r="E14" s="63"/>
      <c r="F14" s="64" t="str">
        <f>IF(C13&gt;C14,B13,IF(C14&gt;C13,B14,""))</f>
        <v>HOK Carol &amp; Wayne Cameron</v>
      </c>
      <c r="G14" s="60">
        <v>1</v>
      </c>
      <c r="H14" s="63"/>
      <c r="I14" s="5"/>
      <c r="J14" s="7"/>
      <c r="K14" s="57"/>
      <c r="L14" s="5"/>
      <c r="M14" s="67"/>
      <c r="N14" s="5"/>
      <c r="O14" s="57"/>
      <c r="P14" s="5"/>
      <c r="Q14" s="67"/>
      <c r="R14" s="5"/>
      <c r="S14" s="57"/>
      <c r="T14" s="69" t="str">
        <f>IF(C19&gt;C20,B20,IF(C20&gt;C19,B19,4))</f>
        <v>PAT Mark Lowry &amp; Niall Hanlon</v>
      </c>
      <c r="U14" s="65">
        <f>VLOOKUP(T14,scores!$G$1:$H$77,2,FALSE)</f>
        <v>29</v>
      </c>
      <c r="V14" s="58">
        <f t="shared" si="0"/>
        <v>13</v>
      </c>
      <c r="W14" s="69" t="str">
        <f t="shared" si="1"/>
        <v>PAT Mark Lowry &amp; Niall Hanlon</v>
      </c>
      <c r="X14" s="14"/>
      <c r="Y14" s="14"/>
      <c r="Z14" s="14"/>
    </row>
    <row r="15" spans="1:26" ht="12.75" customHeight="1" x14ac:dyDescent="0.4">
      <c r="A15" s="2">
        <v>21</v>
      </c>
      <c r="B15" s="66" t="str">
        <f>VLOOKUP(A15,scores!F$1:G$77,2,FALSE)</f>
        <v>PAP Maru Aubrey &amp; Jimmy Hall</v>
      </c>
      <c r="C15" s="60">
        <v>0</v>
      </c>
      <c r="D15" s="35"/>
      <c r="E15" s="67"/>
      <c r="F15" s="68" t="str">
        <f>IF(C15&gt;C16,B15,IF(C16&gt;C15,B16,""))</f>
        <v>WCC Mik Karam &amp; Justin McCarthy</v>
      </c>
      <c r="G15" s="60">
        <v>4</v>
      </c>
      <c r="H15" s="5"/>
      <c r="I15" s="67"/>
      <c r="J15" s="7"/>
      <c r="K15" s="57"/>
      <c r="L15" s="5"/>
      <c r="M15" s="67"/>
      <c r="N15" s="5"/>
      <c r="O15" s="57"/>
      <c r="P15" s="5"/>
      <c r="Q15" s="67"/>
      <c r="R15" s="5"/>
      <c r="S15" s="57"/>
      <c r="T15" s="69" t="str">
        <f>IF(C21&gt;C22,B22,IF(C22&gt;C21,B21,3))</f>
        <v>RIC Neville Mccausland &amp; Mark Harrison</v>
      </c>
      <c r="U15" s="65">
        <f>VLOOKUP(T15,scores!$G$1:$H$77,2,FALSE)</f>
        <v>30</v>
      </c>
      <c r="V15" s="58">
        <f t="shared" si="0"/>
        <v>14</v>
      </c>
      <c r="W15" s="69" t="str">
        <f t="shared" si="1"/>
        <v>RIC Neville Mccausland &amp; Mark Harrison</v>
      </c>
      <c r="X15" s="14"/>
      <c r="Y15" s="14"/>
      <c r="Z15" s="14"/>
    </row>
    <row r="16" spans="1:26" ht="12.75" customHeight="1" x14ac:dyDescent="0.4">
      <c r="A16" s="2">
        <v>12</v>
      </c>
      <c r="B16" s="70" t="str">
        <f>VLOOKUP(A16,scores!F$1:G$77,2,FALSE)</f>
        <v>WCC Mik Karam &amp; Justin McCarthy</v>
      </c>
      <c r="C16" s="60">
        <v>4</v>
      </c>
      <c r="D16" s="5"/>
      <c r="E16" s="5"/>
      <c r="F16" s="7"/>
      <c r="G16" s="57"/>
      <c r="H16" s="5"/>
      <c r="I16" s="63"/>
      <c r="J16" s="72" t="str">
        <f>IF(G14&gt;G15,F14,IF(G15&gt;G14,F15,""))</f>
        <v>WCC Mik Karam &amp; Justin McCarthy</v>
      </c>
      <c r="K16" s="71">
        <v>1</v>
      </c>
      <c r="L16" s="63"/>
      <c r="M16" s="67"/>
      <c r="N16" s="5"/>
      <c r="O16" s="57"/>
      <c r="P16" s="5"/>
      <c r="Q16" s="67"/>
      <c r="R16" s="5"/>
      <c r="S16" s="57"/>
      <c r="T16" s="69" t="str">
        <f>IF(C23&gt;C24,B24,IF(C24&gt;C23,B23,14))</f>
        <v>HEN Mark Cleeton &amp; Cliff Keach</v>
      </c>
      <c r="U16" s="65">
        <f>VLOOKUP(T16,scores!$G$1:$H$77,2,FALSE)</f>
        <v>19</v>
      </c>
      <c r="V16" s="58">
        <f t="shared" si="0"/>
        <v>7</v>
      </c>
      <c r="W16" s="69" t="str">
        <f t="shared" si="1"/>
        <v>HEN Mark Cleeton &amp; Cliff Keach</v>
      </c>
      <c r="X16" s="14"/>
      <c r="Y16" s="14"/>
      <c r="Z16" s="14"/>
    </row>
    <row r="17" spans="1:26" ht="12.75" customHeight="1" x14ac:dyDescent="0.4">
      <c r="A17" s="2">
        <v>13</v>
      </c>
      <c r="B17" s="59" t="str">
        <f>VLOOKUP(A17,scores!F$1:G$77,2,FALSE)</f>
        <v>HOW Terry Andrews &amp; Ian Rowlay</v>
      </c>
      <c r="C17" s="60">
        <v>3</v>
      </c>
      <c r="D17" s="63"/>
      <c r="E17" s="5"/>
      <c r="F17" s="7"/>
      <c r="G17" s="57"/>
      <c r="H17" s="5"/>
      <c r="I17" s="67"/>
      <c r="J17" s="73" t="str">
        <f>IF(G18&gt;G19,F18,IF(G19&gt;G18,F19,""))</f>
        <v>MNU Vince Tate &amp; Sani Roberts</v>
      </c>
      <c r="K17" s="71">
        <v>5</v>
      </c>
      <c r="L17" s="5"/>
      <c r="M17" s="5"/>
      <c r="N17" s="5"/>
      <c r="O17" s="57"/>
      <c r="P17" s="5"/>
      <c r="Q17" s="67"/>
      <c r="R17" s="5"/>
      <c r="S17" s="57"/>
      <c r="T17" s="69" t="str">
        <f>IF(C25&gt;C26,B26,IF(C26&gt;C25,B25,11))</f>
        <v>GERSA Brett Beswick &amp; Gordon Gibson</v>
      </c>
      <c r="U17" s="65">
        <f>VLOOKUP(T17,scores!$G$1:$H$77,2,FALSE)</f>
        <v>22</v>
      </c>
      <c r="V17" s="58">
        <f t="shared" si="0"/>
        <v>9</v>
      </c>
      <c r="W17" s="69" t="str">
        <f t="shared" si="1"/>
        <v>GERSA Brett Beswick &amp; Gordon Gibson</v>
      </c>
      <c r="X17" s="14"/>
      <c r="Y17" s="14"/>
      <c r="Z17" s="14"/>
    </row>
    <row r="18" spans="1:26" ht="12.75" customHeight="1" x14ac:dyDescent="0.4">
      <c r="A18" s="2">
        <v>20</v>
      </c>
      <c r="B18" s="74" t="str">
        <f>VLOOKUP(A18,scores!F$1:G$77,2,FALSE)</f>
        <v>OTA Anga Tangi &amp; Kingi Tumai</v>
      </c>
      <c r="C18" s="60">
        <v>4</v>
      </c>
      <c r="D18" s="5"/>
      <c r="E18" s="63"/>
      <c r="F18" s="72" t="str">
        <f>IF(C17&gt;C18,B17,IF(C18&gt;C17,B18,""))</f>
        <v>OTA Anga Tangi &amp; Kingi Tumai</v>
      </c>
      <c r="G18" s="71">
        <v>2</v>
      </c>
      <c r="H18" s="63"/>
      <c r="I18" s="67"/>
      <c r="J18" s="7"/>
      <c r="K18" s="57"/>
      <c r="L18" s="5"/>
      <c r="M18" s="5"/>
      <c r="N18" s="162" t="s">
        <v>272</v>
      </c>
      <c r="O18" s="148"/>
      <c r="P18" s="5"/>
      <c r="Q18" s="67"/>
      <c r="R18" s="5"/>
      <c r="S18" s="57"/>
      <c r="T18" s="69" t="str">
        <f>IF(C27&gt;C28,B28,IF(C28&gt;C27,B27,6))</f>
        <v>PAT Frank &amp; Karen Edwards</v>
      </c>
      <c r="U18" s="65">
        <f>VLOOKUP(T18,scores!$G$1:$H$77,2,FALSE)</f>
        <v>27</v>
      </c>
      <c r="V18" s="58">
        <f t="shared" si="0"/>
        <v>12</v>
      </c>
      <c r="W18" s="69" t="str">
        <f t="shared" si="1"/>
        <v>PAT Frank &amp; Karen Edwards</v>
      </c>
      <c r="X18" s="14"/>
      <c r="Y18" s="14"/>
      <c r="Z18" s="14"/>
    </row>
    <row r="19" spans="1:26" ht="12.75" customHeight="1" x14ac:dyDescent="0.4">
      <c r="A19" s="2">
        <v>29</v>
      </c>
      <c r="B19" s="66" t="str">
        <f>VLOOKUP(A19,scores!F$1:G$77,2,FALSE)</f>
        <v>PAT Mark Lowry &amp; Niall Hanlon</v>
      </c>
      <c r="C19" s="60">
        <v>1</v>
      </c>
      <c r="D19" s="35"/>
      <c r="E19" s="67"/>
      <c r="F19" s="73" t="str">
        <f>IF(C19&gt;C20,B19,IF(C20&gt;C19,B20,""))</f>
        <v>MNU Vince Tate &amp; Sani Roberts</v>
      </c>
      <c r="G19" s="71">
        <v>4</v>
      </c>
      <c r="H19" s="5"/>
      <c r="I19" s="5"/>
      <c r="J19" s="7"/>
      <c r="K19" s="57"/>
      <c r="L19" s="5"/>
      <c r="M19" s="5"/>
      <c r="N19" s="142"/>
      <c r="O19" s="142"/>
      <c r="P19" s="5"/>
      <c r="Q19" s="67"/>
      <c r="T19" s="69" t="str">
        <f>IF(C29&gt;C30,B30,IF(C30&gt;C29,B29,7))</f>
        <v>KAI Barry Jones &amp; Keith Thorpe</v>
      </c>
      <c r="U19" s="65">
        <f>VLOOKUP(T19,scores!$G$1:$H$77,2,FALSE)</f>
        <v>26</v>
      </c>
      <c r="V19" s="58">
        <f t="shared" si="0"/>
        <v>11</v>
      </c>
      <c r="W19" s="69" t="str">
        <f t="shared" si="1"/>
        <v>KAI Barry Jones &amp; Keith Thorpe</v>
      </c>
      <c r="X19" s="14"/>
      <c r="Y19" s="14"/>
      <c r="Z19" s="14"/>
    </row>
    <row r="20" spans="1:26" ht="12.75" customHeight="1" x14ac:dyDescent="0.4">
      <c r="A20" s="2">
        <v>4</v>
      </c>
      <c r="B20" s="70" t="str">
        <f>VLOOKUP(A20,scores!F$1:G$77,2,FALSE)</f>
        <v>MNU Vince Tate &amp; Sani Roberts</v>
      </c>
      <c r="C20" s="60">
        <v>4</v>
      </c>
      <c r="D20" s="5"/>
      <c r="E20" s="5"/>
      <c r="F20" s="7"/>
      <c r="G20" s="57"/>
      <c r="H20" s="5"/>
      <c r="I20" s="5"/>
      <c r="J20" s="7"/>
      <c r="K20" s="57"/>
      <c r="L20" s="5"/>
      <c r="M20" s="5"/>
      <c r="N20" s="72" t="str">
        <f>IF(O12&gt;O13,N12,IF(O13&gt;O12,N13,""))</f>
        <v>OTA Fili Salia &amp; Norman Leuatea</v>
      </c>
      <c r="O20" s="71">
        <v>5</v>
      </c>
      <c r="P20" s="35"/>
      <c r="Q20" s="5"/>
      <c r="T20" s="69" t="str">
        <f>IF(C31&gt;C32,B32,IF(C32&gt;C31,B31,10))</f>
        <v>PAT Rod Wirepa &amp; Shay Laing-Smith</v>
      </c>
      <c r="U20" s="65">
        <f>VLOOKUP(T20,scores!$G$1:$H$77,2,FALSE)</f>
        <v>23</v>
      </c>
      <c r="V20" s="58">
        <f t="shared" si="0"/>
        <v>10</v>
      </c>
      <c r="W20" s="69" t="str">
        <f t="shared" si="1"/>
        <v>PAT Rod Wirepa &amp; Shay Laing-Smith</v>
      </c>
      <c r="X20" s="14"/>
      <c r="Y20" s="14"/>
      <c r="Z20" s="14"/>
    </row>
    <row r="21" spans="1:26" ht="12.75" customHeight="1" x14ac:dyDescent="0.4">
      <c r="A21" s="2">
        <v>3</v>
      </c>
      <c r="B21" s="59" t="str">
        <f>VLOOKUP(A21,scores!F$1:G$77,2,FALSE)</f>
        <v>WKE Brad Campbell &amp; Wayne Tibbits</v>
      </c>
      <c r="C21" s="60">
        <v>4</v>
      </c>
      <c r="D21" s="63"/>
      <c r="E21" s="5"/>
      <c r="F21" s="7"/>
      <c r="G21" s="57"/>
      <c r="H21" s="5"/>
      <c r="I21" s="5"/>
      <c r="J21" s="7"/>
      <c r="K21" s="57"/>
      <c r="L21" s="5"/>
      <c r="M21" s="5"/>
      <c r="N21" s="73" t="str">
        <f>IF(O28&gt;O29,N28,IF(O29&gt;O28,N29,""))</f>
        <v>SWW Ray Sutherland &amp; Jack Lemon</v>
      </c>
      <c r="O21" s="71">
        <v>1</v>
      </c>
      <c r="P21" s="31"/>
      <c r="Q21" s="5"/>
      <c r="T21" s="69" t="str">
        <f>IF(C33&gt;C34,B34,IF(C34&gt;C33,B33,15))</f>
        <v>PAT Dean Brown &amp; Glen Robust</v>
      </c>
      <c r="U21" s="65">
        <f>VLOOKUP(T21,scores!$G$1:$H$77,2,FALSE)</f>
        <v>15</v>
      </c>
      <c r="V21" s="58">
        <f t="shared" si="0"/>
        <v>5</v>
      </c>
      <c r="W21" s="69" t="str">
        <f t="shared" si="1"/>
        <v>PAT Dean Brown &amp; Glen Robust</v>
      </c>
      <c r="X21" s="14"/>
      <c r="Y21" s="14"/>
      <c r="Z21" s="14"/>
    </row>
    <row r="22" spans="1:26" ht="12.75" customHeight="1" x14ac:dyDescent="0.4">
      <c r="A22" s="2">
        <v>30</v>
      </c>
      <c r="B22" s="61" t="str">
        <f>VLOOKUP(A22,scores!F$1:G$77,2,FALSE)</f>
        <v>RIC Neville Mccausland &amp; Mark Harrison</v>
      </c>
      <c r="C22" s="60">
        <v>2</v>
      </c>
      <c r="D22" s="5"/>
      <c r="E22" s="63"/>
      <c r="F22" s="64" t="str">
        <f>IF(C21&gt;C22,B21,IF(C22&gt;C21,B22,""))</f>
        <v>WKE Brad Campbell &amp; Wayne Tibbits</v>
      </c>
      <c r="G22" s="71">
        <v>4</v>
      </c>
      <c r="H22" s="63"/>
      <c r="I22" s="5"/>
      <c r="J22" s="7"/>
      <c r="K22" s="57"/>
      <c r="L22" s="5"/>
      <c r="M22" s="5"/>
      <c r="N22" s="57" t="s">
        <v>273</v>
      </c>
      <c r="O22" s="57"/>
      <c r="P22" s="5"/>
      <c r="Q22" s="67"/>
      <c r="T22" s="69" t="str">
        <f>IF(C35&gt;C36,B36,IF(C36&gt;C35,B35,2))</f>
        <v>NOR Maureen Woods &amp; Sue Stevens</v>
      </c>
      <c r="U22" s="65">
        <f>VLOOKUP(T22,scores!$G$1:$H$77,2,FALSE)</f>
        <v>31</v>
      </c>
      <c r="V22" s="58">
        <f t="shared" si="0"/>
        <v>15</v>
      </c>
      <c r="W22" s="69" t="str">
        <f t="shared" si="1"/>
        <v>NOR Maureen Woods &amp; Sue Stevens</v>
      </c>
      <c r="X22" s="14"/>
      <c r="Y22" s="14"/>
      <c r="Z22" s="14"/>
    </row>
    <row r="23" spans="1:26" ht="12.75" customHeight="1" x14ac:dyDescent="0.4">
      <c r="A23" s="2">
        <v>19</v>
      </c>
      <c r="B23" s="66" t="str">
        <f>VLOOKUP(A23,scores!F$1:G$77,2,FALSE)</f>
        <v>HEN Mark Cleeton &amp; Cliff Keach</v>
      </c>
      <c r="C23" s="60">
        <v>0</v>
      </c>
      <c r="D23" s="35"/>
      <c r="E23" s="67"/>
      <c r="F23" s="68" t="str">
        <f>IF(C23&gt;C24,B23,IF(C24&gt;C23,B24,""))</f>
        <v>TGA Mike Ryan &amp; John McGrath</v>
      </c>
      <c r="G23" s="71">
        <v>3</v>
      </c>
      <c r="H23" s="5"/>
      <c r="I23" s="67"/>
      <c r="J23" s="7"/>
      <c r="K23" s="57"/>
      <c r="L23" s="5"/>
      <c r="M23" s="5"/>
      <c r="N23" s="5"/>
      <c r="O23" s="57"/>
      <c r="P23" s="5"/>
      <c r="Q23" s="67"/>
      <c r="R23" s="5"/>
      <c r="S23" s="57"/>
      <c r="T23" s="58"/>
      <c r="U23" s="58"/>
      <c r="V23" s="58"/>
      <c r="W23" s="58"/>
      <c r="X23" s="14"/>
      <c r="Y23" s="14"/>
      <c r="Z23" s="14"/>
    </row>
    <row r="24" spans="1:26" ht="12.75" customHeight="1" x14ac:dyDescent="0.4">
      <c r="A24" s="2">
        <v>14</v>
      </c>
      <c r="B24" s="70" t="str">
        <f>VLOOKUP(A24,scores!F$1:G$77,2,FALSE)</f>
        <v>TGA Mike Ryan &amp; John McGrath</v>
      </c>
      <c r="C24" s="60">
        <v>4</v>
      </c>
      <c r="D24" s="5"/>
      <c r="E24" s="5"/>
      <c r="F24" s="7"/>
      <c r="G24" s="57"/>
      <c r="H24" s="5"/>
      <c r="I24" s="63"/>
      <c r="J24" s="64" t="str">
        <f>IF(G22&gt;G23,F22,IF(G23&gt;G22,F23,""))</f>
        <v>WKE Brad Campbell &amp; Wayne Tibbits</v>
      </c>
      <c r="K24" s="71">
        <v>4</v>
      </c>
      <c r="L24" s="63"/>
      <c r="M24" s="5"/>
      <c r="N24" s="5"/>
      <c r="O24" s="57"/>
      <c r="P24" s="5"/>
      <c r="Q24" s="67"/>
      <c r="R24" s="5"/>
      <c r="S24" s="57"/>
      <c r="T24" s="58"/>
      <c r="U24" s="58"/>
      <c r="V24" s="58"/>
      <c r="W24" s="58"/>
      <c r="X24" s="14"/>
      <c r="Y24" s="14"/>
      <c r="Z24" s="14"/>
    </row>
    <row r="25" spans="1:26" ht="12.75" customHeight="1" x14ac:dyDescent="0.4">
      <c r="A25" s="2">
        <v>11</v>
      </c>
      <c r="B25" s="59" t="str">
        <f>VLOOKUP(A25,scores!F$1:G$77,2,FALSE)</f>
        <v>SWW Ray Sutherland &amp; Jack Lemon</v>
      </c>
      <c r="C25" s="60">
        <v>4</v>
      </c>
      <c r="D25" s="63"/>
      <c r="E25" s="5"/>
      <c r="F25" s="7"/>
      <c r="G25" s="57"/>
      <c r="H25" s="5"/>
      <c r="I25" s="67"/>
      <c r="J25" s="68" t="str">
        <f>IF(G26&gt;G27,F26,IF(G27&gt;G26,F27,""))</f>
        <v>SWW Ray Sutherland &amp; Jack Lemon</v>
      </c>
      <c r="K25" s="71">
        <v>5</v>
      </c>
      <c r="L25" s="5"/>
      <c r="M25" s="67"/>
      <c r="N25" s="5"/>
      <c r="O25" s="57"/>
      <c r="P25" s="5"/>
      <c r="Q25" s="67"/>
      <c r="R25" s="5"/>
      <c r="S25" s="57"/>
      <c r="T25" s="58"/>
      <c r="U25" s="58"/>
      <c r="V25" s="58"/>
      <c r="W25" s="58"/>
      <c r="X25" s="14"/>
      <c r="Y25" s="14"/>
      <c r="Z25" s="14"/>
    </row>
    <row r="26" spans="1:26" ht="12.75" customHeight="1" x14ac:dyDescent="0.4">
      <c r="A26" s="2">
        <v>22</v>
      </c>
      <c r="B26" s="61" t="str">
        <f>VLOOKUP(A26,scores!F$1:G$77,2,FALSE)</f>
        <v>GERSA Brett Beswick &amp; Gordon Gibson</v>
      </c>
      <c r="C26" s="60">
        <v>1</v>
      </c>
      <c r="D26" s="5"/>
      <c r="E26" s="63"/>
      <c r="F26" s="72" t="str">
        <f>IF(C25&gt;C26,B25,IF(C26&gt;C25,B26,""))</f>
        <v>SWW Ray Sutherland &amp; Jack Lemon</v>
      </c>
      <c r="G26" s="71">
        <v>4</v>
      </c>
      <c r="H26" s="63"/>
      <c r="I26" s="67"/>
      <c r="J26" s="7"/>
      <c r="K26" s="57"/>
      <c r="L26" s="5"/>
      <c r="M26" s="67"/>
      <c r="N26" s="5"/>
      <c r="O26" s="57"/>
      <c r="P26" s="5"/>
      <c r="Q26" s="67"/>
      <c r="R26" s="5"/>
      <c r="S26" s="57"/>
      <c r="T26" s="58"/>
      <c r="U26" s="58"/>
      <c r="V26" s="58"/>
      <c r="W26" s="58"/>
      <c r="X26" s="14"/>
      <c r="Y26" s="14"/>
      <c r="Z26" s="14"/>
    </row>
    <row r="27" spans="1:26" ht="12.75" customHeight="1" x14ac:dyDescent="0.4">
      <c r="A27" s="2">
        <v>27</v>
      </c>
      <c r="B27" s="66" t="str">
        <f>VLOOKUP(A27,scores!F$1:G$77,2,FALSE)</f>
        <v>PAT Frank &amp; Karen Edwards</v>
      </c>
      <c r="C27" s="60">
        <v>2</v>
      </c>
      <c r="D27" s="35"/>
      <c r="E27" s="67"/>
      <c r="F27" s="73" t="str">
        <f>IF(C27&gt;C28,B27,IF(C28&gt;C27,B28,""))</f>
        <v>HEN Malcolm Hussey &amp; Eloni Rateri</v>
      </c>
      <c r="G27" s="71">
        <v>2</v>
      </c>
      <c r="H27" s="5"/>
      <c r="I27" s="5"/>
      <c r="J27" s="7"/>
      <c r="K27" s="57"/>
      <c r="L27" s="5"/>
      <c r="M27" s="67"/>
      <c r="N27" s="5"/>
      <c r="O27" s="57"/>
      <c r="P27" s="5"/>
      <c r="Q27" s="67"/>
      <c r="R27" s="5"/>
      <c r="S27" s="57"/>
      <c r="T27" s="58"/>
      <c r="U27" s="58"/>
      <c r="V27" s="58"/>
      <c r="W27" s="58"/>
      <c r="X27" s="14"/>
      <c r="Y27" s="14"/>
      <c r="Z27" s="14"/>
    </row>
    <row r="28" spans="1:26" ht="12.75" customHeight="1" x14ac:dyDescent="0.4">
      <c r="A28" s="2">
        <v>6</v>
      </c>
      <c r="B28" s="70" t="str">
        <f>VLOOKUP(A28,scores!F$1:G$77,2,FALSE)</f>
        <v>HEN Malcolm Hussey &amp; Eloni Rateri</v>
      </c>
      <c r="C28" s="60">
        <v>4</v>
      </c>
      <c r="D28" s="5"/>
      <c r="E28" s="5"/>
      <c r="F28" s="7"/>
      <c r="G28" s="57"/>
      <c r="H28" s="5"/>
      <c r="I28" s="5"/>
      <c r="J28" s="7"/>
      <c r="K28" s="57"/>
      <c r="L28" s="5"/>
      <c r="M28" s="63"/>
      <c r="N28" s="64" t="str">
        <f>IF(K24&gt;K25,J24,IF(K25&gt;K24,J25,""))</f>
        <v>SWW Ray Sutherland &amp; Jack Lemon</v>
      </c>
      <c r="O28" s="71">
        <v>5</v>
      </c>
      <c r="P28" s="63"/>
      <c r="Q28" s="67"/>
      <c r="R28" s="5"/>
      <c r="S28" s="57"/>
      <c r="T28" s="58"/>
      <c r="U28" s="58"/>
      <c r="V28" s="58"/>
      <c r="W28" s="58"/>
      <c r="X28" s="14"/>
      <c r="Y28" s="14"/>
      <c r="Z28" s="14"/>
    </row>
    <row r="29" spans="1:26" ht="12.75" customHeight="1" x14ac:dyDescent="0.4">
      <c r="A29" s="2">
        <v>7</v>
      </c>
      <c r="B29" s="59" t="str">
        <f>VLOOKUP(A29,scores!F$1:G$77,2,FALSE)</f>
        <v>MNU Rod Buck &amp; Phil Evans</v>
      </c>
      <c r="C29" s="60">
        <v>4</v>
      </c>
      <c r="D29" s="63"/>
      <c r="E29" s="5"/>
      <c r="F29" s="7"/>
      <c r="G29" s="57"/>
      <c r="H29" s="5"/>
      <c r="I29" s="5"/>
      <c r="J29" s="7"/>
      <c r="K29" s="57"/>
      <c r="L29" s="5"/>
      <c r="M29" s="67"/>
      <c r="N29" s="68" t="str">
        <f>IF(K32&gt;K33,J32,IF(K33&gt;K32,J33,""))</f>
        <v>RIC Rihari King &amp; Aven Placid</v>
      </c>
      <c r="O29" s="71">
        <v>2</v>
      </c>
      <c r="P29" s="5"/>
      <c r="Q29" s="5"/>
      <c r="R29" s="5"/>
      <c r="S29" s="57"/>
      <c r="T29" s="58"/>
      <c r="U29" s="58"/>
      <c r="V29" s="58"/>
      <c r="W29" s="58"/>
      <c r="X29" s="14"/>
      <c r="Y29" s="14"/>
      <c r="Z29" s="14"/>
    </row>
    <row r="30" spans="1:26" ht="12.75" customHeight="1" x14ac:dyDescent="0.4">
      <c r="A30" s="2">
        <v>26</v>
      </c>
      <c r="B30" s="61" t="str">
        <f>VLOOKUP(A30,scores!F$1:G$77,2,FALSE)</f>
        <v>KAI Barry Jones &amp; Keith Thorpe</v>
      </c>
      <c r="C30" s="60">
        <v>1</v>
      </c>
      <c r="D30" s="5"/>
      <c r="E30" s="63"/>
      <c r="F30" s="64" t="str">
        <f>IF(C29&gt;C30,B29,IF(C30&gt;C29,B30,""))</f>
        <v>MNU Rod Buck &amp; Phil Evans</v>
      </c>
      <c r="G30" s="60">
        <v>1</v>
      </c>
      <c r="H30" s="63"/>
      <c r="I30" s="5"/>
      <c r="J30" s="7"/>
      <c r="K30" s="57"/>
      <c r="L30" s="5"/>
      <c r="M30" s="67"/>
      <c r="N30" s="57" t="s">
        <v>274</v>
      </c>
      <c r="O30" s="57"/>
      <c r="P30" s="5"/>
      <c r="Q30" s="5"/>
      <c r="R30" s="5"/>
      <c r="S30" s="57"/>
      <c r="T30" s="58"/>
      <c r="U30" s="58"/>
      <c r="V30" s="58"/>
      <c r="W30" s="58"/>
      <c r="X30" s="14"/>
      <c r="Y30" s="14"/>
      <c r="Z30" s="14"/>
    </row>
    <row r="31" spans="1:26" ht="12.75" customHeight="1" x14ac:dyDescent="0.4">
      <c r="A31" s="2">
        <v>23</v>
      </c>
      <c r="B31" s="66" t="str">
        <f>VLOOKUP(A31,scores!F$1:G$77,2,FALSE)</f>
        <v>PAT Rod Wirepa &amp; Shay Laing-Smith</v>
      </c>
      <c r="C31" s="60">
        <v>3</v>
      </c>
      <c r="D31" s="35"/>
      <c r="E31" s="67"/>
      <c r="F31" s="68" t="str">
        <f>IF(C31&gt;C32,B31,IF(C32&gt;C31,B32,""))</f>
        <v>PAT Steve Brown &amp; Daz McKay</v>
      </c>
      <c r="G31" s="60">
        <v>4</v>
      </c>
      <c r="H31" s="5"/>
      <c r="I31" s="67"/>
      <c r="J31" s="7"/>
      <c r="K31" s="57"/>
      <c r="L31" s="5"/>
      <c r="M31" s="67"/>
      <c r="N31" s="5"/>
      <c r="O31" s="57"/>
      <c r="P31" s="5"/>
      <c r="Q31" s="5"/>
      <c r="R31" s="5"/>
      <c r="S31" s="57"/>
      <c r="T31" s="58"/>
      <c r="U31" s="58"/>
      <c r="V31" s="58"/>
      <c r="W31" s="58"/>
      <c r="X31" s="14"/>
      <c r="Y31" s="14"/>
      <c r="Z31" s="14"/>
    </row>
    <row r="32" spans="1:26" ht="12.75" customHeight="1" x14ac:dyDescent="0.4">
      <c r="A32" s="2">
        <v>10</v>
      </c>
      <c r="B32" s="70" t="str">
        <f>VLOOKUP(A32,scores!F$1:G$77,2,FALSE)</f>
        <v>PAT Steve Brown &amp; Daz McKay</v>
      </c>
      <c r="C32" s="60">
        <v>4</v>
      </c>
      <c r="D32" s="5"/>
      <c r="E32" s="5"/>
      <c r="F32" s="7"/>
      <c r="G32" s="57"/>
      <c r="H32" s="5"/>
      <c r="I32" s="63"/>
      <c r="J32" s="72" t="str">
        <f>IF(G30&gt;G31,F30,IF(G31&gt;G30,F31,""))</f>
        <v>PAT Steve Brown &amp; Daz McKay</v>
      </c>
      <c r="K32" s="71">
        <v>3</v>
      </c>
      <c r="L32" s="63"/>
      <c r="M32" s="67"/>
      <c r="N32" s="5"/>
      <c r="O32" s="57"/>
      <c r="P32" s="5"/>
      <c r="Q32" s="5"/>
      <c r="R32" s="5"/>
      <c r="S32" s="57"/>
      <c r="T32" s="58"/>
      <c r="U32" s="58"/>
      <c r="V32" s="58"/>
      <c r="W32" s="58"/>
      <c r="X32" s="14"/>
      <c r="Y32" s="14"/>
      <c r="Z32" s="14"/>
    </row>
    <row r="33" spans="1:26" ht="12.75" customHeight="1" x14ac:dyDescent="0.4">
      <c r="A33" s="2">
        <v>15</v>
      </c>
      <c r="B33" s="59" t="str">
        <f>VLOOKUP(A33,scores!F$1:G$77,2,FALSE)</f>
        <v>PAT Dean Brown &amp; Glen Robust</v>
      </c>
      <c r="C33" s="60">
        <v>1</v>
      </c>
      <c r="D33" s="63"/>
      <c r="E33" s="5"/>
      <c r="F33" s="7"/>
      <c r="G33" s="57"/>
      <c r="H33" s="5"/>
      <c r="I33" s="67"/>
      <c r="J33" s="73" t="str">
        <f>IF(G34&gt;G35,F34,IF(G35&gt;G34,F35,""))</f>
        <v>RIC Rihari King &amp; Aven Placid</v>
      </c>
      <c r="K33" s="71">
        <v>5</v>
      </c>
      <c r="L33" s="5"/>
      <c r="M33" s="5"/>
      <c r="N33" s="5"/>
      <c r="O33" s="57"/>
      <c r="P33" s="5"/>
      <c r="Q33" s="5"/>
      <c r="R33" s="5"/>
      <c r="S33" s="57"/>
      <c r="T33" s="58"/>
      <c r="U33" s="58"/>
      <c r="V33" s="58"/>
      <c r="W33" s="58"/>
      <c r="X33" s="14"/>
      <c r="Y33" s="14"/>
      <c r="Z33" s="14"/>
    </row>
    <row r="34" spans="1:26" ht="12.75" customHeight="1" x14ac:dyDescent="0.4">
      <c r="A34" s="2">
        <v>18</v>
      </c>
      <c r="B34" s="61" t="str">
        <f>VLOOKUP(A34,scores!F$1:G$77,2,FALSE)</f>
        <v>CAM Tracee &amp; Lee Soti</v>
      </c>
      <c r="C34" s="60">
        <v>4</v>
      </c>
      <c r="D34" s="5"/>
      <c r="E34" s="63"/>
      <c r="F34" s="72" t="str">
        <f>IF(C33&gt;C34,B33,IF(C34&gt;C33,B34,""))</f>
        <v>CAM Tracee &amp; Lee Soti</v>
      </c>
      <c r="G34" s="71">
        <v>0</v>
      </c>
      <c r="H34" s="63"/>
      <c r="I34" s="67"/>
      <c r="J34" s="57" t="s">
        <v>275</v>
      </c>
      <c r="K34" s="57"/>
      <c r="L34" s="5"/>
      <c r="M34" s="5"/>
      <c r="N34" s="5"/>
      <c r="O34" s="57"/>
      <c r="P34" s="5"/>
      <c r="Q34" s="5"/>
      <c r="R34" s="5"/>
      <c r="S34" s="57"/>
      <c r="T34" s="58"/>
      <c r="U34" s="58"/>
      <c r="V34" s="58"/>
      <c r="W34" s="58"/>
      <c r="X34" s="14"/>
      <c r="Y34" s="14"/>
      <c r="Z34" s="14"/>
    </row>
    <row r="35" spans="1:26" ht="12.75" customHeight="1" x14ac:dyDescent="0.4">
      <c r="A35" s="2">
        <v>31</v>
      </c>
      <c r="B35" s="66" t="str">
        <f>VLOOKUP(A35,scores!F$1:G$77,2,FALSE)</f>
        <v>NOR Maureen Woods &amp; Sue Stevens</v>
      </c>
      <c r="C35" s="60">
        <v>0</v>
      </c>
      <c r="D35" s="35"/>
      <c r="E35" s="67"/>
      <c r="F35" s="73" t="str">
        <f>IF(C35&gt;C36,B35,IF(C36&gt;C35,B36,""))</f>
        <v>RIC Rihari King &amp; Aven Placid</v>
      </c>
      <c r="G35" s="71">
        <v>4</v>
      </c>
      <c r="H35" s="5"/>
      <c r="I35" s="5"/>
      <c r="J35" s="5"/>
      <c r="K35" s="57"/>
      <c r="L35" s="5"/>
      <c r="M35" s="5"/>
      <c r="N35" s="5"/>
      <c r="O35" s="57"/>
      <c r="P35" s="5"/>
      <c r="Q35" s="5"/>
      <c r="R35" s="5"/>
      <c r="S35" s="57"/>
      <c r="T35" s="58"/>
      <c r="U35" s="58"/>
      <c r="V35" s="58"/>
      <c r="W35" s="58"/>
      <c r="X35" s="14"/>
      <c r="Y35" s="14"/>
      <c r="Z35" s="14"/>
    </row>
    <row r="36" spans="1:26" ht="12.75" customHeight="1" x14ac:dyDescent="0.4">
      <c r="A36" s="2">
        <v>2</v>
      </c>
      <c r="B36" s="70" t="str">
        <f>VLOOKUP(A36,scores!F$1:G$77,2,FALSE)</f>
        <v>RIC Rihari King &amp; Aven Placid</v>
      </c>
      <c r="C36" s="60">
        <v>4</v>
      </c>
      <c r="D36" s="5"/>
      <c r="E36" s="5"/>
      <c r="F36" s="7"/>
      <c r="G36" s="57"/>
      <c r="H36" s="5"/>
      <c r="I36" s="5"/>
      <c r="J36" s="5"/>
      <c r="K36" s="57"/>
      <c r="L36" s="5"/>
      <c r="M36" s="5"/>
      <c r="N36" s="5"/>
      <c r="O36" s="57"/>
      <c r="P36" s="5"/>
      <c r="Q36" s="5"/>
      <c r="R36" s="36" t="str">
        <f>IF(O20&gt;O21,N20,IF(O21&gt;O20,N21,""))</f>
        <v>OTA Fili Salia &amp; Norman Leuatea</v>
      </c>
      <c r="S36" s="57"/>
      <c r="T36" s="58"/>
      <c r="U36" s="58"/>
      <c r="V36" s="58"/>
      <c r="W36" s="58"/>
      <c r="X36" s="14"/>
      <c r="Y36" s="14"/>
      <c r="Z36" s="14"/>
    </row>
    <row r="37" spans="1:26" ht="12.75" customHeight="1" x14ac:dyDescent="0.4">
      <c r="A37" s="75"/>
      <c r="B37" s="62"/>
      <c r="C37" s="76"/>
      <c r="D37" s="5"/>
      <c r="E37" s="5"/>
      <c r="F37" s="5"/>
      <c r="G37" s="76"/>
      <c r="H37" s="5"/>
      <c r="I37" s="5"/>
      <c r="J37" s="5"/>
      <c r="K37" s="76"/>
      <c r="L37" s="5"/>
      <c r="M37" s="5"/>
      <c r="N37" s="5"/>
      <c r="O37" s="76"/>
      <c r="P37" s="5"/>
      <c r="Q37" s="5"/>
      <c r="R37" s="5"/>
      <c r="S37" s="76"/>
      <c r="T37" s="58"/>
      <c r="U37" s="58"/>
      <c r="V37" s="58"/>
      <c r="W37" s="58"/>
      <c r="X37" s="14"/>
      <c r="Y37" s="14"/>
      <c r="Z37" s="14"/>
    </row>
    <row r="38" spans="1:26" ht="12.75" customHeight="1" x14ac:dyDescent="0.35">
      <c r="B38" s="62"/>
      <c r="T38" s="58"/>
      <c r="U38" s="58"/>
      <c r="V38" s="58"/>
      <c r="W38" s="58"/>
      <c r="X38" s="14"/>
    </row>
    <row r="39" spans="1:26" ht="12.75" hidden="1" customHeight="1" x14ac:dyDescent="0.4">
      <c r="A39" s="2">
        <v>17</v>
      </c>
      <c r="B39" s="77" t="str">
        <f t="shared" ref="B39:B40" si="2">VLOOKUP(A39,V$6:W$22,2,FALSE)</f>
        <v>1BYE</v>
      </c>
      <c r="C39" s="71"/>
      <c r="T39" s="58"/>
      <c r="U39" s="58"/>
      <c r="V39" s="58"/>
      <c r="W39" s="58"/>
      <c r="X39" s="14"/>
    </row>
    <row r="40" spans="1:26" ht="12.75" hidden="1" customHeight="1" x14ac:dyDescent="0.4">
      <c r="A40" s="2">
        <v>16</v>
      </c>
      <c r="B40" s="78" t="str">
        <f t="shared" si="2"/>
        <v>KAW Colin Kahukiwa &amp; Richard Mackay</v>
      </c>
      <c r="C40" s="71">
        <v>3</v>
      </c>
      <c r="T40" s="58"/>
      <c r="U40" s="58"/>
      <c r="V40" s="58"/>
      <c r="W40" s="58"/>
      <c r="X40" s="14"/>
    </row>
    <row r="41" spans="1:26" ht="12.75" customHeight="1" x14ac:dyDescent="0.35">
      <c r="B41" s="62"/>
      <c r="C41" s="5"/>
      <c r="T41" s="58"/>
      <c r="U41" s="58"/>
      <c r="V41" s="58"/>
      <c r="W41" s="58"/>
      <c r="X41" s="14"/>
    </row>
    <row r="42" spans="1:26" ht="12.75" customHeight="1" x14ac:dyDescent="0.4">
      <c r="A42" s="2">
        <v>1</v>
      </c>
      <c r="B42" s="79" t="str">
        <f>VLOOKUP(A42,V$6:W$22,2,FALSE)</f>
        <v>NPL Kelvin Dunlop &amp; Patrick Duffy</v>
      </c>
      <c r="C42" s="80">
        <v>3</v>
      </c>
      <c r="D42" s="63"/>
      <c r="E42" s="5"/>
      <c r="F42" s="81"/>
      <c r="G42" s="57"/>
      <c r="H42" s="5"/>
      <c r="I42" s="5"/>
      <c r="J42" s="82"/>
      <c r="K42" s="57"/>
      <c r="L42" s="5"/>
      <c r="M42" s="5"/>
      <c r="N42" s="5"/>
      <c r="O42" s="57"/>
      <c r="T42" s="58"/>
      <c r="U42" s="58"/>
      <c r="V42" s="58"/>
      <c r="W42" s="58"/>
      <c r="X42" s="14"/>
      <c r="Y42" s="14"/>
      <c r="Z42" s="14"/>
    </row>
    <row r="43" spans="1:26" ht="12.75" customHeight="1" x14ac:dyDescent="0.4">
      <c r="A43" s="2">
        <v>16</v>
      </c>
      <c r="B43" s="83" t="str">
        <f>IF(C39&gt;C40,B39,IF(C40&gt;C39,B40,""))</f>
        <v>KAW Colin Kahukiwa &amp; Richard Mackay</v>
      </c>
      <c r="C43" s="80">
        <v>2</v>
      </c>
      <c r="D43" s="5"/>
      <c r="E43" s="67"/>
      <c r="F43" s="84"/>
      <c r="G43" s="85"/>
      <c r="H43" s="86"/>
      <c r="I43" s="5"/>
      <c r="J43" s="57"/>
      <c r="K43" s="57"/>
      <c r="L43" s="5"/>
      <c r="M43" s="5"/>
      <c r="N43" s="5"/>
      <c r="O43" s="57"/>
      <c r="T43" s="58"/>
      <c r="U43" s="58"/>
      <c r="V43" s="58"/>
      <c r="W43" s="58"/>
      <c r="X43" s="14"/>
      <c r="Y43" s="14"/>
      <c r="Z43" s="14"/>
    </row>
    <row r="44" spans="1:26" ht="12.75" customHeight="1" x14ac:dyDescent="0.4">
      <c r="A44" s="2"/>
      <c r="B44" s="87"/>
      <c r="C44" s="85"/>
      <c r="D44" s="5"/>
      <c r="E44" s="63"/>
      <c r="F44" s="88" t="str">
        <f>IF(C42&gt;C43,B42,IF(C43&gt;C42,B43,""))</f>
        <v>NPL Kelvin Dunlop &amp; Patrick Duffy</v>
      </c>
      <c r="G44" s="80">
        <v>1</v>
      </c>
      <c r="H44" s="89"/>
      <c r="I44" s="5"/>
      <c r="J44" s="163" t="str">
        <f>sections!B1</f>
        <v>CNZ Masters Pairs</v>
      </c>
      <c r="K44" s="148"/>
      <c r="L44" s="148"/>
      <c r="M44" s="148"/>
      <c r="N44" s="148"/>
      <c r="O44" s="57"/>
      <c r="T44" s="58"/>
      <c r="U44" s="58"/>
      <c r="V44" s="58"/>
      <c r="W44" s="58"/>
      <c r="X44" s="14"/>
      <c r="Y44" s="14"/>
      <c r="Z44" s="14"/>
    </row>
    <row r="45" spans="1:26" ht="12.75" customHeight="1" x14ac:dyDescent="0.4">
      <c r="A45" s="2"/>
      <c r="B45" s="87"/>
      <c r="C45" s="85"/>
      <c r="D45" s="5"/>
      <c r="E45" s="67"/>
      <c r="F45" s="90" t="str">
        <f>IF(C46&gt;C47,B46,IF(C47&gt;C46,B47,""))</f>
        <v>PAP Maru Aubrey &amp; Jimmy Hall</v>
      </c>
      <c r="G45" s="80">
        <v>3</v>
      </c>
      <c r="H45" s="86"/>
      <c r="I45" s="67"/>
      <c r="J45" s="148"/>
      <c r="K45" s="148"/>
      <c r="L45" s="148"/>
      <c r="M45" s="148"/>
      <c r="N45" s="148"/>
      <c r="O45" s="57"/>
      <c r="T45" s="58"/>
      <c r="U45" s="58"/>
      <c r="V45" s="58"/>
      <c r="W45" s="58"/>
      <c r="X45" s="14"/>
      <c r="Y45" s="14"/>
      <c r="Z45" s="14"/>
    </row>
    <row r="46" spans="1:26" ht="12.75" customHeight="1" x14ac:dyDescent="0.4">
      <c r="A46" s="2">
        <v>9</v>
      </c>
      <c r="B46" s="91" t="str">
        <f t="shared" ref="B46:B47" si="3">VLOOKUP(A46,V$6:W$22,2,FALSE)</f>
        <v>GERSA Brett Beswick &amp; Gordon Gibson</v>
      </c>
      <c r="C46" s="80">
        <v>2</v>
      </c>
      <c r="D46" s="63"/>
      <c r="E46" s="67"/>
      <c r="F46" s="84"/>
      <c r="G46" s="85"/>
      <c r="H46" s="86"/>
      <c r="I46" s="67"/>
      <c r="J46" s="161" t="str">
        <f>sections!D1</f>
        <v>14/07/2025 - 15/07/2025</v>
      </c>
      <c r="K46" s="148"/>
      <c r="L46" s="148"/>
      <c r="M46" s="148"/>
      <c r="N46" s="148"/>
      <c r="O46" s="57"/>
      <c r="T46" s="58"/>
      <c r="U46" s="58"/>
      <c r="V46" s="58"/>
      <c r="W46" s="58"/>
      <c r="X46" s="14"/>
      <c r="Y46" s="14"/>
      <c r="Z46" s="14"/>
    </row>
    <row r="47" spans="1:26" ht="12.75" customHeight="1" x14ac:dyDescent="0.4">
      <c r="A47" s="2">
        <v>8</v>
      </c>
      <c r="B47" s="92" t="str">
        <f t="shared" si="3"/>
        <v>PAP Maru Aubrey &amp; Jimmy Hall</v>
      </c>
      <c r="C47" s="80">
        <v>3</v>
      </c>
      <c r="D47" s="5"/>
      <c r="E47" s="5"/>
      <c r="F47" s="84"/>
      <c r="G47" s="85"/>
      <c r="H47" s="86"/>
      <c r="I47" s="67"/>
      <c r="J47" s="5"/>
      <c r="K47" s="57"/>
      <c r="L47" s="5"/>
      <c r="M47" s="5"/>
      <c r="N47" s="5"/>
      <c r="O47" s="57"/>
      <c r="T47" s="58"/>
      <c r="U47" s="58"/>
      <c r="V47" s="58"/>
      <c r="W47" s="58"/>
      <c r="X47" s="14"/>
      <c r="Y47" s="14"/>
      <c r="Z47" s="14"/>
    </row>
    <row r="48" spans="1:26" ht="12.75" customHeight="1" x14ac:dyDescent="0.4">
      <c r="A48" s="2"/>
      <c r="B48" s="87"/>
      <c r="C48" s="85"/>
      <c r="D48" s="5"/>
      <c r="E48" s="5"/>
      <c r="F48" s="84"/>
      <c r="G48" s="85"/>
      <c r="H48" s="86"/>
      <c r="I48" s="63"/>
      <c r="J48" s="93" t="str">
        <f>IF(G44&gt;G45,F44,IF(G45&gt;G44,F45,""))</f>
        <v>PAP Maru Aubrey &amp; Jimmy Hall</v>
      </c>
      <c r="K48" s="71">
        <v>3</v>
      </c>
      <c r="L48" s="63"/>
      <c r="M48" s="5"/>
      <c r="N48" s="5"/>
      <c r="O48" s="57"/>
      <c r="T48" s="58"/>
      <c r="U48" s="58"/>
      <c r="V48" s="58"/>
      <c r="W48" s="58"/>
      <c r="X48" s="14"/>
      <c r="Y48" s="14"/>
      <c r="Z48" s="14"/>
    </row>
    <row r="49" spans="1:26" ht="12.75" customHeight="1" x14ac:dyDescent="0.4">
      <c r="A49" s="2"/>
      <c r="B49" s="87"/>
      <c r="C49" s="85"/>
      <c r="D49" s="5"/>
      <c r="E49" s="5"/>
      <c r="F49" s="84"/>
      <c r="G49" s="85"/>
      <c r="H49" s="86"/>
      <c r="I49" s="67"/>
      <c r="J49" s="94" t="str">
        <f>IF(G52&gt;G53,F52,IF(G53&gt;G52,F53,""))</f>
        <v>PAT Dean Brown &amp; Glen Robust</v>
      </c>
      <c r="K49" s="71">
        <v>2</v>
      </c>
      <c r="L49" s="5"/>
      <c r="M49" s="67"/>
      <c r="N49" s="5"/>
      <c r="O49" s="57"/>
      <c r="T49" s="58"/>
      <c r="U49" s="58"/>
      <c r="V49" s="58"/>
      <c r="W49" s="58"/>
      <c r="X49" s="14"/>
      <c r="Y49" s="14"/>
      <c r="Z49" s="14"/>
    </row>
    <row r="50" spans="1:26" ht="12.75" customHeight="1" x14ac:dyDescent="0.4">
      <c r="A50" s="2">
        <v>5</v>
      </c>
      <c r="B50" s="79" t="str">
        <f t="shared" ref="B50:B51" si="4">VLOOKUP(A50,V$6:W$22,2,FALSE)</f>
        <v>PAT Dean Brown &amp; Glen Robust</v>
      </c>
      <c r="C50" s="80">
        <v>3</v>
      </c>
      <c r="D50" s="63"/>
      <c r="E50" s="5"/>
      <c r="F50" s="84"/>
      <c r="G50" s="85"/>
      <c r="H50" s="86"/>
      <c r="I50" s="67"/>
      <c r="J50" s="5"/>
      <c r="K50" s="57"/>
      <c r="L50" s="5"/>
      <c r="M50" s="67"/>
      <c r="N50" s="5"/>
      <c r="O50" s="57"/>
      <c r="T50" s="58"/>
      <c r="U50" s="58"/>
      <c r="V50" s="58"/>
      <c r="W50" s="58"/>
      <c r="X50" s="14"/>
      <c r="Y50" s="14"/>
      <c r="Z50" s="14"/>
    </row>
    <row r="51" spans="1:26" ht="12.75" customHeight="1" x14ac:dyDescent="0.4">
      <c r="A51" s="2">
        <v>12</v>
      </c>
      <c r="B51" s="83" t="str">
        <f t="shared" si="4"/>
        <v>PAT Frank &amp; Karen Edwards</v>
      </c>
      <c r="C51" s="80">
        <v>0</v>
      </c>
      <c r="D51" s="5"/>
      <c r="E51" s="67"/>
      <c r="F51" s="84"/>
      <c r="G51" s="85"/>
      <c r="H51" s="86"/>
      <c r="I51" s="67"/>
      <c r="J51" s="5"/>
      <c r="K51" s="57"/>
      <c r="L51" s="5"/>
      <c r="M51" s="67"/>
      <c r="N51" s="5"/>
      <c r="O51" s="57"/>
      <c r="T51" s="58"/>
      <c r="U51" s="58"/>
      <c r="V51" s="58"/>
      <c r="W51" s="58"/>
      <c r="X51" s="14"/>
      <c r="Y51" s="14"/>
      <c r="Z51" s="14"/>
    </row>
    <row r="52" spans="1:26" ht="12.75" customHeight="1" x14ac:dyDescent="0.4">
      <c r="A52" s="2"/>
      <c r="B52" s="87"/>
      <c r="C52" s="85"/>
      <c r="D52" s="5"/>
      <c r="E52" s="63"/>
      <c r="F52" s="95" t="str">
        <f>IF(C50&gt;C51,B50,IF(C51&gt;C50,B51,""))</f>
        <v>PAT Dean Brown &amp; Glen Robust</v>
      </c>
      <c r="G52" s="80">
        <v>3</v>
      </c>
      <c r="H52" s="89"/>
      <c r="I52" s="67"/>
      <c r="J52" s="5"/>
      <c r="K52" s="57"/>
      <c r="L52" s="5"/>
      <c r="M52" s="67"/>
      <c r="N52" s="5"/>
      <c r="O52" s="57"/>
      <c r="T52" s="58"/>
      <c r="U52" s="58"/>
      <c r="V52" s="58"/>
      <c r="W52" s="58"/>
      <c r="X52" s="14"/>
      <c r="Y52" s="14"/>
      <c r="Z52" s="14"/>
    </row>
    <row r="53" spans="1:26" ht="12.75" customHeight="1" x14ac:dyDescent="0.4">
      <c r="A53" s="2"/>
      <c r="B53" s="87"/>
      <c r="C53" s="85"/>
      <c r="D53" s="5"/>
      <c r="E53" s="67"/>
      <c r="F53" s="96" t="str">
        <f>IF(C54&gt;C55,B54,IF(C55&gt;C54,B55,""))</f>
        <v>HOW Terry Andrews &amp; Ian Rowlay</v>
      </c>
      <c r="G53" s="80">
        <v>1</v>
      </c>
      <c r="H53" s="86"/>
      <c r="I53" s="5"/>
      <c r="J53" s="5"/>
      <c r="K53" s="57"/>
      <c r="L53" s="5"/>
      <c r="M53" s="67"/>
      <c r="N53" s="5"/>
      <c r="O53" s="57"/>
      <c r="T53" s="58"/>
      <c r="U53" s="58"/>
      <c r="V53" s="58"/>
      <c r="W53" s="58"/>
      <c r="X53" s="14"/>
      <c r="Y53" s="14"/>
      <c r="Z53" s="14"/>
    </row>
    <row r="54" spans="1:26" ht="12.75" customHeight="1" x14ac:dyDescent="0.4">
      <c r="A54" s="2">
        <v>13</v>
      </c>
      <c r="B54" s="91" t="str">
        <f t="shared" ref="B54:B55" si="5">VLOOKUP(A54,V$6:W$22,2,FALSE)</f>
        <v>PAT Mark Lowry &amp; Niall Hanlon</v>
      </c>
      <c r="C54" s="80">
        <v>1</v>
      </c>
      <c r="D54" s="63"/>
      <c r="E54" s="67"/>
      <c r="F54" s="84"/>
      <c r="G54" s="85"/>
      <c r="H54" s="86"/>
      <c r="I54" s="5"/>
      <c r="J54" s="5"/>
      <c r="K54" s="57"/>
      <c r="L54" s="5"/>
      <c r="M54" s="67"/>
      <c r="N54" s="162" t="s">
        <v>276</v>
      </c>
      <c r="O54" s="148"/>
      <c r="T54" s="58"/>
      <c r="U54" s="58"/>
      <c r="V54" s="58"/>
      <c r="W54" s="58"/>
      <c r="X54" s="14"/>
      <c r="Y54" s="14"/>
      <c r="Z54" s="14"/>
    </row>
    <row r="55" spans="1:26" ht="12.75" customHeight="1" x14ac:dyDescent="0.4">
      <c r="A55" s="2">
        <v>4</v>
      </c>
      <c r="B55" s="92" t="str">
        <f t="shared" si="5"/>
        <v>HOW Terry Andrews &amp; Ian Rowlay</v>
      </c>
      <c r="C55" s="80">
        <v>3</v>
      </c>
      <c r="D55" s="5"/>
      <c r="E55" s="5"/>
      <c r="F55" s="84"/>
      <c r="G55" s="85"/>
      <c r="H55" s="86"/>
      <c r="I55" s="5"/>
      <c r="J55" s="5"/>
      <c r="K55" s="57"/>
      <c r="L55" s="5"/>
      <c r="M55" s="67"/>
      <c r="N55" s="142"/>
      <c r="O55" s="142"/>
      <c r="T55" s="58"/>
      <c r="U55" s="58"/>
      <c r="V55" s="58"/>
      <c r="W55" s="58"/>
      <c r="X55" s="14"/>
      <c r="Y55" s="14"/>
      <c r="Z55" s="14"/>
    </row>
    <row r="56" spans="1:26" ht="12.75" customHeight="1" x14ac:dyDescent="0.4">
      <c r="A56" s="2"/>
      <c r="B56" s="87"/>
      <c r="C56" s="85"/>
      <c r="D56" s="5"/>
      <c r="E56" s="5"/>
      <c r="F56" s="97"/>
      <c r="G56" s="85"/>
      <c r="H56" s="86"/>
      <c r="I56" s="5"/>
      <c r="J56" s="57"/>
      <c r="K56" s="57"/>
      <c r="L56" s="5"/>
      <c r="M56" s="63"/>
      <c r="N56" s="93" t="str">
        <f>IF(K48&gt;K49,J48,IF(K49&gt;K48,J49,""))</f>
        <v>PAP Maru Aubrey &amp; Jimmy Hall</v>
      </c>
      <c r="O56" s="71">
        <v>1</v>
      </c>
      <c r="T56" s="58"/>
      <c r="U56" s="58"/>
      <c r="V56" s="58"/>
      <c r="W56" s="58"/>
      <c r="X56" s="14"/>
    </row>
    <row r="57" spans="1:26" ht="12.75" customHeight="1" x14ac:dyDescent="0.4">
      <c r="A57" s="2"/>
      <c r="B57" s="87"/>
      <c r="C57" s="85"/>
      <c r="D57" s="5"/>
      <c r="E57" s="5"/>
      <c r="F57" s="84"/>
      <c r="G57" s="85"/>
      <c r="H57" s="86"/>
      <c r="I57" s="5"/>
      <c r="J57" s="5"/>
      <c r="K57" s="57"/>
      <c r="L57" s="5"/>
      <c r="M57" s="67"/>
      <c r="N57" s="94" t="str">
        <f>IF(K64&gt;K65,J64,IF(K65&gt;K64,J65,""))</f>
        <v>PAT Rod Wirepa &amp; Shay Laing-Smith</v>
      </c>
      <c r="O57" s="71">
        <v>4</v>
      </c>
      <c r="T57" s="58"/>
      <c r="U57" s="58"/>
      <c r="V57" s="58"/>
      <c r="W57" s="58"/>
      <c r="X57" s="14"/>
    </row>
    <row r="58" spans="1:26" ht="12.75" customHeight="1" x14ac:dyDescent="0.4">
      <c r="A58" s="2">
        <v>3</v>
      </c>
      <c r="B58" s="79" t="str">
        <f t="shared" ref="B58:B59" si="6">VLOOKUP(A58,V$6:W$22,2,FALSE)</f>
        <v>GERSA Aaron Williams &amp; Bob Semple</v>
      </c>
      <c r="C58" s="80">
        <v>2</v>
      </c>
      <c r="D58" s="63"/>
      <c r="E58" s="5"/>
      <c r="F58" s="84"/>
      <c r="G58" s="85"/>
      <c r="H58" s="86"/>
      <c r="I58" s="5"/>
      <c r="J58" s="5"/>
      <c r="K58" s="57"/>
      <c r="L58" s="5"/>
      <c r="M58" s="67"/>
      <c r="N58" s="57" t="s">
        <v>273</v>
      </c>
      <c r="O58" s="57"/>
      <c r="T58" s="58"/>
      <c r="U58" s="58"/>
      <c r="V58" s="58"/>
      <c r="W58" s="58"/>
      <c r="X58" s="14"/>
    </row>
    <row r="59" spans="1:26" ht="12.75" customHeight="1" x14ac:dyDescent="0.4">
      <c r="A59" s="2">
        <v>14</v>
      </c>
      <c r="B59" s="83" t="str">
        <f t="shared" si="6"/>
        <v>RIC Neville Mccausland &amp; Mark Harrison</v>
      </c>
      <c r="C59" s="80">
        <v>3</v>
      </c>
      <c r="D59" s="5"/>
      <c r="E59" s="67"/>
      <c r="F59" s="84"/>
      <c r="G59" s="85"/>
      <c r="H59" s="86"/>
      <c r="I59" s="5"/>
      <c r="J59" s="5"/>
      <c r="K59" s="57"/>
      <c r="L59" s="5"/>
      <c r="M59" s="67"/>
      <c r="N59" s="5"/>
      <c r="O59" s="57"/>
      <c r="T59" s="58"/>
      <c r="U59" s="58"/>
      <c r="V59" s="58"/>
      <c r="W59" s="58"/>
      <c r="X59" s="14"/>
    </row>
    <row r="60" spans="1:26" ht="12.75" customHeight="1" x14ac:dyDescent="0.4">
      <c r="A60" s="2"/>
      <c r="B60" s="87"/>
      <c r="C60" s="85"/>
      <c r="D60" s="5"/>
      <c r="E60" s="63"/>
      <c r="F60" s="88" t="str">
        <f>IF(C58&gt;C59,B58,IF(C59&gt;C58,B59,""))</f>
        <v>RIC Neville Mccausland &amp; Mark Harrison</v>
      </c>
      <c r="G60" s="80">
        <v>0</v>
      </c>
      <c r="H60" s="89"/>
      <c r="I60" s="5"/>
      <c r="J60" s="5"/>
      <c r="K60" s="57"/>
      <c r="L60" s="5"/>
      <c r="M60" s="67"/>
      <c r="N60" s="57"/>
      <c r="O60" s="57"/>
      <c r="T60" s="58"/>
      <c r="U60" s="58"/>
      <c r="V60" s="58"/>
      <c r="W60" s="58"/>
      <c r="X60" s="14"/>
    </row>
    <row r="61" spans="1:26" ht="12.75" customHeight="1" x14ac:dyDescent="0.4">
      <c r="A61" s="2"/>
      <c r="B61" s="87"/>
      <c r="C61" s="85"/>
      <c r="D61" s="5"/>
      <c r="E61" s="67"/>
      <c r="F61" s="98" t="s">
        <v>62</v>
      </c>
      <c r="G61" s="80">
        <v>3</v>
      </c>
      <c r="H61" s="86"/>
      <c r="I61" s="67"/>
      <c r="J61" s="5"/>
      <c r="K61" s="57"/>
      <c r="L61" s="5"/>
      <c r="M61" s="67"/>
      <c r="N61" s="5"/>
      <c r="O61" s="57"/>
      <c r="T61" s="58"/>
      <c r="U61" s="58"/>
      <c r="V61" s="58"/>
      <c r="W61" s="58"/>
      <c r="X61" s="14"/>
    </row>
    <row r="62" spans="1:26" ht="12.75" customHeight="1" x14ac:dyDescent="0.4">
      <c r="A62" s="2">
        <v>11</v>
      </c>
      <c r="B62" s="91" t="str">
        <f t="shared" ref="B62:B63" si="7">VLOOKUP(A62,V$6:W$22,2,FALSE)</f>
        <v>KAI Barry Jones &amp; Keith Thorpe</v>
      </c>
      <c r="C62" s="80">
        <v>3</v>
      </c>
      <c r="D62" s="63"/>
      <c r="E62" s="67"/>
      <c r="F62" s="84"/>
      <c r="G62" s="85"/>
      <c r="H62" s="86"/>
      <c r="I62" s="67"/>
      <c r="J62" s="5"/>
      <c r="K62" s="57"/>
      <c r="L62" s="5"/>
      <c r="M62" s="67"/>
      <c r="N62" s="5"/>
      <c r="O62" s="57"/>
      <c r="T62" s="58"/>
      <c r="U62" s="58"/>
      <c r="V62" s="58"/>
      <c r="W62" s="58"/>
      <c r="X62" s="14"/>
    </row>
    <row r="63" spans="1:26" ht="12.75" customHeight="1" x14ac:dyDescent="0.4">
      <c r="A63" s="2">
        <v>6</v>
      </c>
      <c r="B63" s="92" t="str">
        <f t="shared" si="7"/>
        <v>MNU Tai Te Kaute &amp; Paul Martin</v>
      </c>
      <c r="C63" s="80">
        <v>2</v>
      </c>
      <c r="D63" s="5"/>
      <c r="E63" s="5"/>
      <c r="F63" s="84"/>
      <c r="G63" s="85"/>
      <c r="H63" s="86"/>
      <c r="I63" s="67"/>
      <c r="J63" s="5"/>
      <c r="K63" s="57"/>
      <c r="L63" s="5"/>
      <c r="M63" s="67"/>
      <c r="N63" s="5"/>
      <c r="O63" s="57"/>
      <c r="T63" s="58"/>
      <c r="U63" s="58"/>
      <c r="V63" s="58"/>
      <c r="W63" s="58"/>
      <c r="X63" s="14"/>
    </row>
    <row r="64" spans="1:26" ht="12.75" customHeight="1" x14ac:dyDescent="0.4">
      <c r="A64" s="2"/>
      <c r="B64" s="87"/>
      <c r="C64" s="85"/>
      <c r="D64" s="5"/>
      <c r="E64" s="5"/>
      <c r="F64" s="84"/>
      <c r="G64" s="85"/>
      <c r="H64" s="86"/>
      <c r="I64" s="63"/>
      <c r="J64" s="99" t="str">
        <f>IF(G60&gt;G61,F60,IF(G61&gt;G60,F61,""))</f>
        <v>BAYS Neil Bowman &amp; Jonathan Parker</v>
      </c>
      <c r="K64" s="71">
        <v>0</v>
      </c>
      <c r="L64" s="63"/>
      <c r="M64" s="67"/>
      <c r="N64" s="5"/>
      <c r="O64" s="57"/>
      <c r="T64" s="58"/>
      <c r="U64" s="58"/>
      <c r="V64" s="58"/>
      <c r="W64" s="58"/>
      <c r="X64" s="14"/>
    </row>
    <row r="65" spans="1:26" ht="12.75" customHeight="1" x14ac:dyDescent="0.4">
      <c r="A65" s="2"/>
      <c r="B65" s="87"/>
      <c r="C65" s="85"/>
      <c r="D65" s="5"/>
      <c r="E65" s="5"/>
      <c r="F65" s="84"/>
      <c r="G65" s="85"/>
      <c r="H65" s="86"/>
      <c r="I65" s="67"/>
      <c r="J65" s="73" t="str">
        <f>IF(G68&gt;G69,F68,IF(G69&gt;G68,F69,""))</f>
        <v>PAT Rod Wirepa &amp; Shay Laing-Smith</v>
      </c>
      <c r="K65" s="71">
        <v>3</v>
      </c>
      <c r="L65" s="5"/>
      <c r="M65" s="5"/>
      <c r="N65" s="5"/>
      <c r="O65" s="57"/>
      <c r="T65" s="58"/>
      <c r="U65" s="58"/>
      <c r="V65" s="58"/>
      <c r="W65" s="58"/>
      <c r="X65" s="14"/>
    </row>
    <row r="66" spans="1:26" ht="12.75" customHeight="1" x14ac:dyDescent="0.4">
      <c r="A66" s="2">
        <v>7</v>
      </c>
      <c r="B66" s="79" t="str">
        <f t="shared" ref="B66:B67" si="8">VLOOKUP(A66,V$6:W$22,2,FALSE)</f>
        <v>HEN Mark Cleeton &amp; Cliff Keach</v>
      </c>
      <c r="C66" s="80">
        <v>1</v>
      </c>
      <c r="D66" s="63"/>
      <c r="E66" s="5"/>
      <c r="F66" s="84"/>
      <c r="G66" s="85"/>
      <c r="H66" s="86"/>
      <c r="I66" s="67"/>
      <c r="J66" s="57" t="s">
        <v>274</v>
      </c>
      <c r="K66" s="57"/>
      <c r="L66" s="5"/>
      <c r="M66" s="5"/>
      <c r="N66" s="5"/>
      <c r="O66" s="57"/>
      <c r="T66" s="58"/>
      <c r="U66" s="58"/>
      <c r="V66" s="58"/>
      <c r="W66" s="58"/>
      <c r="X66" s="14"/>
    </row>
    <row r="67" spans="1:26" ht="12.75" customHeight="1" x14ac:dyDescent="0.4">
      <c r="A67" s="2">
        <v>10</v>
      </c>
      <c r="B67" s="83" t="str">
        <f t="shared" si="8"/>
        <v>PAT Rod Wirepa &amp; Shay Laing-Smith</v>
      </c>
      <c r="C67" s="80">
        <v>3</v>
      </c>
      <c r="D67" s="5"/>
      <c r="E67" s="67"/>
      <c r="F67" s="84"/>
      <c r="G67" s="85"/>
      <c r="H67" s="86"/>
      <c r="I67" s="67"/>
      <c r="J67" s="5"/>
      <c r="K67" s="57"/>
      <c r="L67" s="5"/>
      <c r="M67" s="5"/>
      <c r="N67" s="5"/>
      <c r="O67" s="57"/>
      <c r="T67" s="58"/>
      <c r="U67" s="58"/>
      <c r="V67" s="58"/>
      <c r="W67" s="58"/>
      <c r="X67" s="14"/>
    </row>
    <row r="68" spans="1:26" ht="12.75" customHeight="1" x14ac:dyDescent="0.4">
      <c r="A68" s="2"/>
      <c r="B68" s="87"/>
      <c r="C68" s="85"/>
      <c r="D68" s="5"/>
      <c r="E68" s="63"/>
      <c r="F68" s="95" t="str">
        <f>IF(C66&gt;C67,B66,IF(C67&gt;C66,B67,""))</f>
        <v>PAT Rod Wirepa &amp; Shay Laing-Smith</v>
      </c>
      <c r="G68" s="80">
        <v>3</v>
      </c>
      <c r="H68" s="89"/>
      <c r="I68" s="67"/>
      <c r="J68" s="5"/>
      <c r="K68" s="57"/>
      <c r="L68" s="5"/>
      <c r="M68" s="5"/>
      <c r="N68" s="5"/>
      <c r="O68" s="57"/>
      <c r="T68" s="58"/>
      <c r="U68" s="58"/>
      <c r="V68" s="58"/>
      <c r="W68" s="58"/>
      <c r="X68" s="14"/>
    </row>
    <row r="69" spans="1:26" ht="12.75" customHeight="1" x14ac:dyDescent="0.4">
      <c r="A69" s="2"/>
      <c r="B69" s="87"/>
      <c r="C69" s="85"/>
      <c r="D69" s="5"/>
      <c r="E69" s="67"/>
      <c r="F69" s="100" t="s">
        <v>52</v>
      </c>
      <c r="G69" s="80">
        <v>1</v>
      </c>
      <c r="H69" s="86"/>
      <c r="I69" s="5"/>
      <c r="J69" s="5"/>
      <c r="K69" s="57"/>
      <c r="L69" s="5"/>
      <c r="M69" s="5"/>
      <c r="N69" s="5"/>
      <c r="O69" s="57"/>
      <c r="T69" s="58"/>
      <c r="U69" s="58"/>
      <c r="V69" s="58"/>
      <c r="W69" s="58"/>
      <c r="X69" s="14"/>
    </row>
    <row r="70" spans="1:26" ht="12.75" customHeight="1" x14ac:dyDescent="0.4">
      <c r="A70" s="2">
        <v>15</v>
      </c>
      <c r="B70" s="91" t="str">
        <f t="shared" ref="B70:B71" si="9">VLOOKUP(A70,V$6:W$22,2,FALSE)</f>
        <v>NOR Maureen Woods &amp; Sue Stevens</v>
      </c>
      <c r="C70" s="80">
        <v>0</v>
      </c>
      <c r="D70" s="63"/>
      <c r="E70" s="67"/>
      <c r="F70" s="97" t="s">
        <v>275</v>
      </c>
      <c r="G70" s="85"/>
      <c r="H70" s="86"/>
      <c r="I70" s="5"/>
      <c r="J70" s="5"/>
      <c r="K70" s="57"/>
      <c r="L70" s="5"/>
      <c r="M70" s="5"/>
      <c r="N70" s="5"/>
      <c r="O70" s="57"/>
      <c r="T70" s="58"/>
      <c r="U70" s="58"/>
      <c r="V70" s="58"/>
      <c r="W70" s="58"/>
      <c r="X70" s="14"/>
    </row>
    <row r="71" spans="1:26" ht="12.75" customHeight="1" x14ac:dyDescent="0.4">
      <c r="A71" s="2">
        <v>2</v>
      </c>
      <c r="B71" s="92" t="str">
        <f t="shared" si="9"/>
        <v>BAYS Neil Bowman &amp; Jonathan Parker</v>
      </c>
      <c r="C71" s="80">
        <v>3</v>
      </c>
      <c r="D71" s="5"/>
      <c r="E71" s="5"/>
      <c r="F71" s="84"/>
      <c r="G71" s="57"/>
      <c r="H71" s="5"/>
      <c r="I71" s="5"/>
      <c r="J71" s="5"/>
      <c r="K71" s="57"/>
      <c r="L71" s="5"/>
      <c r="M71" s="5"/>
      <c r="N71" s="5"/>
      <c r="O71" s="57"/>
      <c r="T71" s="58"/>
      <c r="U71" s="58"/>
      <c r="V71" s="58"/>
      <c r="W71" s="58"/>
      <c r="X71" s="14"/>
    </row>
    <row r="72" spans="1:26" ht="12.75" customHeight="1" x14ac:dyDescent="0.4">
      <c r="A72" s="2"/>
      <c r="B72" s="101"/>
      <c r="C72" s="57"/>
      <c r="D72" s="5"/>
      <c r="E72" s="5"/>
      <c r="F72" s="5"/>
      <c r="G72" s="57"/>
      <c r="H72" s="5"/>
      <c r="I72" s="5"/>
      <c r="J72" s="5"/>
      <c r="K72" s="57"/>
      <c r="L72" s="5"/>
      <c r="M72" s="5"/>
      <c r="N72" s="5"/>
      <c r="O72" s="57"/>
      <c r="T72" s="58"/>
      <c r="U72" s="58"/>
      <c r="V72" s="58"/>
      <c r="W72" s="58"/>
      <c r="X72" s="14"/>
    </row>
    <row r="73" spans="1:26" ht="12.75" customHeight="1" x14ac:dyDescent="0.4">
      <c r="A73" s="2"/>
      <c r="B73" s="101"/>
      <c r="C73" s="57"/>
      <c r="D73" s="5"/>
      <c r="E73" s="5"/>
      <c r="F73" s="5"/>
      <c r="G73" s="57"/>
      <c r="H73" s="5"/>
      <c r="I73" s="5"/>
      <c r="J73" s="5"/>
      <c r="K73" s="57"/>
      <c r="L73" s="5"/>
      <c r="M73" s="5"/>
      <c r="N73" s="5"/>
      <c r="O73" s="57"/>
      <c r="T73" s="58"/>
      <c r="U73" s="58"/>
      <c r="V73" s="58"/>
      <c r="W73" s="58"/>
      <c r="X73" s="14"/>
    </row>
    <row r="74" spans="1:26" ht="12.75" customHeight="1" x14ac:dyDescent="0.4">
      <c r="A74" s="2">
        <v>33</v>
      </c>
      <c r="B74" s="102" t="str">
        <f>VLOOKUP(A74+33,scores!F$1:G$77,2,FALSE)</f>
        <v>BYE</v>
      </c>
      <c r="C74" s="60">
        <v>3</v>
      </c>
      <c r="F74" s="6" t="s">
        <v>271</v>
      </c>
      <c r="T74" s="58"/>
      <c r="U74" s="58"/>
      <c r="V74" s="58"/>
      <c r="W74" s="58"/>
      <c r="X74" s="14"/>
    </row>
    <row r="75" spans="1:26" ht="12.75" customHeight="1" x14ac:dyDescent="0.4">
      <c r="A75" s="2">
        <v>32</v>
      </c>
      <c r="B75" s="103" t="str">
        <f>VLOOKUP(A75+33,scores!F$1:G$77,2,FALSE)</f>
        <v>TOK Leisa Rogers &amp; Mike Nunn</v>
      </c>
      <c r="C75" s="60">
        <v>0</v>
      </c>
      <c r="T75" s="58"/>
      <c r="U75" s="58"/>
      <c r="V75" s="58"/>
      <c r="W75" s="58"/>
      <c r="X75" s="14"/>
    </row>
    <row r="76" spans="1:26" ht="12.75" customHeight="1" x14ac:dyDescent="0.35">
      <c r="B76" s="62"/>
      <c r="C76" s="5"/>
      <c r="T76" s="58"/>
      <c r="U76" s="58"/>
      <c r="V76" s="58"/>
      <c r="W76" s="58"/>
      <c r="X76" s="14"/>
    </row>
    <row r="77" spans="1:26" ht="12.75" customHeight="1" x14ac:dyDescent="0.4">
      <c r="A77" s="2">
        <v>1</v>
      </c>
      <c r="B77" s="104" t="str">
        <f>VLOOKUP(A77+33,scores!F$1:G$77,2,FALSE)</f>
        <v>TOK Brendan McLean &amp; Gill Mitchell</v>
      </c>
      <c r="C77" s="60">
        <v>3</v>
      </c>
      <c r="D77" s="63"/>
      <c r="E77" s="5"/>
      <c r="F77" s="5"/>
      <c r="G77" s="57"/>
      <c r="H77" s="5"/>
      <c r="I77" s="5"/>
      <c r="J77" s="162" t="str">
        <f>sections!B1</f>
        <v>CNZ Masters Pairs</v>
      </c>
      <c r="K77" s="148"/>
      <c r="L77" s="148"/>
      <c r="M77" s="148"/>
      <c r="N77" s="148"/>
      <c r="O77" s="148"/>
      <c r="P77" s="148"/>
      <c r="Q77" s="5"/>
      <c r="R77" s="5"/>
      <c r="S77" s="57"/>
      <c r="T77" s="58"/>
      <c r="U77" s="58"/>
      <c r="V77" s="58"/>
      <c r="W77" s="58"/>
      <c r="X77" s="14"/>
      <c r="Y77" s="14"/>
      <c r="Z77" s="14"/>
    </row>
    <row r="78" spans="1:26" ht="12.75" customHeight="1" x14ac:dyDescent="0.4">
      <c r="A78" s="2">
        <v>32</v>
      </c>
      <c r="B78" s="104" t="str">
        <f>VLOOKUP(A78+33,scores!F$1:G$77,2,FALSE)</f>
        <v>TOK Leisa Rogers &amp; Mike Nunn</v>
      </c>
      <c r="C78" s="60">
        <v>0</v>
      </c>
      <c r="D78" s="5"/>
      <c r="E78" s="63"/>
      <c r="F78" s="105" t="str">
        <f>IF(C77&gt;C78,B77,IF(C78&gt;C77,B78,""))</f>
        <v>TOK Brendan McLean &amp; Gill Mitchell</v>
      </c>
      <c r="G78" s="60">
        <v>3</v>
      </c>
      <c r="H78" s="63"/>
      <c r="I78" s="5"/>
      <c r="J78" s="148"/>
      <c r="K78" s="148"/>
      <c r="L78" s="148"/>
      <c r="M78" s="148"/>
      <c r="N78" s="148"/>
      <c r="O78" s="148"/>
      <c r="P78" s="148"/>
      <c r="Q78" s="5"/>
      <c r="R78" s="5"/>
      <c r="S78" s="57"/>
      <c r="T78" s="58" t="str">
        <f>IF(C77&gt;C78,"1BYE",IF(C78&gt;C77,B77,1))</f>
        <v>1BYE</v>
      </c>
      <c r="U78" s="65">
        <f>VLOOKUP(T78,scores!$G$1:$H$77,2,FALSE)</f>
        <v>67</v>
      </c>
      <c r="V78" s="58">
        <f t="shared" ref="V78:V94" si="10">RANK(U78,U$78:U$94,1)</f>
        <v>17</v>
      </c>
      <c r="W78" s="58" t="str">
        <f t="shared" ref="W78:W94" si="11">T78</f>
        <v>1BYE</v>
      </c>
      <c r="X78" s="14"/>
      <c r="Y78" s="14"/>
      <c r="Z78" s="14"/>
    </row>
    <row r="79" spans="1:26" ht="12.75" customHeight="1" x14ac:dyDescent="0.4">
      <c r="A79" s="2">
        <v>17</v>
      </c>
      <c r="B79" s="102" t="str">
        <f>VLOOKUP(A79+33,scores!F$1:G$77,2,FALSE)</f>
        <v>MNU Darryl Rodgers &amp; Owen Newson</v>
      </c>
      <c r="C79" s="60">
        <v>0</v>
      </c>
      <c r="D79" s="35"/>
      <c r="E79" s="67"/>
      <c r="F79" s="106" t="str">
        <f>IF(C79&gt;C80,B79,IF(C80&gt;C79,B80,""))</f>
        <v>TOK Peter &amp; Sheryl Wills</v>
      </c>
      <c r="G79" s="60">
        <v>0</v>
      </c>
      <c r="H79" s="5"/>
      <c r="I79" s="67"/>
      <c r="J79" s="5"/>
      <c r="K79" s="161" t="str">
        <f>sections!D1</f>
        <v>14/07/2025 - 15/07/2025</v>
      </c>
      <c r="L79" s="148"/>
      <c r="M79" s="148"/>
      <c r="N79" s="148"/>
      <c r="O79" s="148"/>
      <c r="P79" s="148"/>
      <c r="Q79" s="5"/>
      <c r="R79" s="5"/>
      <c r="S79" s="57"/>
      <c r="T79" s="69" t="str">
        <f>IF(C74&gt;C75,B75,IF(C75&gt;C74,B74,32))</f>
        <v>TOK Leisa Rogers &amp; Mike Nunn</v>
      </c>
      <c r="U79" s="65">
        <f>VLOOKUP(T79,scores!$G$1:$H$77,2,FALSE)</f>
        <v>65</v>
      </c>
      <c r="V79" s="58">
        <f t="shared" si="10"/>
        <v>16</v>
      </c>
      <c r="W79" s="69" t="str">
        <f t="shared" si="11"/>
        <v>TOK Leisa Rogers &amp; Mike Nunn</v>
      </c>
      <c r="X79" s="14"/>
      <c r="Y79" s="14"/>
      <c r="Z79" s="14"/>
    </row>
    <row r="80" spans="1:26" ht="12.75" customHeight="1" x14ac:dyDescent="0.4">
      <c r="A80" s="2">
        <v>16</v>
      </c>
      <c r="B80" s="102" t="str">
        <f>VLOOKUP(A80+33,scores!F$1:G$77,2,FALSE)</f>
        <v>TOK Peter &amp; Sheryl Wills</v>
      </c>
      <c r="C80" s="60">
        <v>3</v>
      </c>
      <c r="D80" s="5"/>
      <c r="E80" s="5"/>
      <c r="G80" s="57"/>
      <c r="H80" s="5"/>
      <c r="I80" s="63"/>
      <c r="J80" s="105" t="str">
        <f>IF(G78&gt;G79,F78,IF(G79&gt;G78,F79,""))</f>
        <v>TOK Brendan McLean &amp; Gill Mitchell</v>
      </c>
      <c r="K80" s="71">
        <v>3</v>
      </c>
      <c r="L80" s="63"/>
      <c r="M80" s="5"/>
      <c r="N80" s="5"/>
      <c r="O80" s="57"/>
      <c r="P80" s="5"/>
      <c r="Q80" s="5"/>
      <c r="R80" s="5"/>
      <c r="S80" s="57"/>
      <c r="T80" s="69" t="str">
        <f>IF(C79&gt;C80,B80,IF(C80&gt;C79,B79,16))</f>
        <v>MNU Darryl Rodgers &amp; Owen Newson</v>
      </c>
      <c r="U80" s="65">
        <f>VLOOKUP(T80,scores!$G$1:$H$77,2,FALSE)</f>
        <v>50</v>
      </c>
      <c r="V80" s="58">
        <f t="shared" si="10"/>
        <v>5</v>
      </c>
      <c r="W80" s="69" t="str">
        <f t="shared" si="11"/>
        <v>MNU Darryl Rodgers &amp; Owen Newson</v>
      </c>
      <c r="X80" s="14"/>
      <c r="Y80" s="14"/>
      <c r="Z80" s="14"/>
    </row>
    <row r="81" spans="1:26" ht="12.75" customHeight="1" x14ac:dyDescent="0.4">
      <c r="A81" s="2">
        <v>9</v>
      </c>
      <c r="B81" s="104" t="str">
        <f>VLOOKUP(A81+33,scores!F$1:G$77,2,FALSE)</f>
        <v>PAT Ngahuia Tahi &amp; Ruth Smith</v>
      </c>
      <c r="C81" s="60">
        <v>3</v>
      </c>
      <c r="D81" s="63"/>
      <c r="E81" s="5"/>
      <c r="G81" s="57"/>
      <c r="H81" s="5"/>
      <c r="I81" s="67"/>
      <c r="J81" s="106" t="str">
        <f>IF(G82&gt;G83,F82,IF(G83&gt;G82,F83,""))</f>
        <v>OTA Benjamin Vili &amp; Palepoi Papalosa</v>
      </c>
      <c r="K81" s="71">
        <v>0</v>
      </c>
      <c r="L81" s="5"/>
      <c r="M81" s="67"/>
      <c r="O81" s="7"/>
      <c r="P81" s="7"/>
      <c r="Q81" s="7"/>
      <c r="R81" s="7"/>
      <c r="S81" s="57"/>
      <c r="T81" s="69" t="str">
        <f>IF(C81&gt;C82,B82,IF(C82&gt;C81,B81,9))</f>
        <v>NSC Mou &amp; Frances Kokaua</v>
      </c>
      <c r="U81" s="65">
        <f>VLOOKUP(T81,scores!$G$1:$H$77,2,FALSE)</f>
        <v>57</v>
      </c>
      <c r="V81" s="58">
        <f t="shared" si="10"/>
        <v>9</v>
      </c>
      <c r="W81" s="69" t="str">
        <f t="shared" si="11"/>
        <v>NSC Mou &amp; Frances Kokaua</v>
      </c>
      <c r="X81" s="14"/>
      <c r="Y81" s="14"/>
      <c r="Z81" s="14"/>
    </row>
    <row r="82" spans="1:26" ht="12.75" customHeight="1" x14ac:dyDescent="0.4">
      <c r="A82" s="2">
        <v>24</v>
      </c>
      <c r="B82" s="104" t="str">
        <f>VLOOKUP(A82+33,scores!F$1:G$77,2,FALSE)</f>
        <v>NSC Mou &amp; Frances Kokaua</v>
      </c>
      <c r="C82" s="60">
        <v>2</v>
      </c>
      <c r="D82" s="5"/>
      <c r="E82" s="63"/>
      <c r="F82" s="72" t="str">
        <f>IF(C81&gt;C82,B81,IF(C82&gt;C81,B82,""))</f>
        <v>PAT Ngahuia Tahi &amp; Ruth Smith</v>
      </c>
      <c r="G82" s="71">
        <v>1</v>
      </c>
      <c r="H82" s="63"/>
      <c r="I82" s="67"/>
      <c r="J82" s="7"/>
      <c r="K82" s="57"/>
      <c r="L82" s="5"/>
      <c r="M82" s="67"/>
      <c r="O82" s="7"/>
      <c r="P82" s="7"/>
      <c r="Q82" s="7"/>
      <c r="R82" s="7"/>
      <c r="S82" s="57"/>
      <c r="T82" s="69" t="str">
        <f>IF(C83&gt;C84,B84,IF(C84&gt;C83,B83,8))</f>
        <v>BIR Tina Fatuesi &amp; Peter Grimes</v>
      </c>
      <c r="U82" s="65">
        <f>VLOOKUP(T82,scores!$G$1:$H$77,2,FALSE)</f>
        <v>58</v>
      </c>
      <c r="V82" s="58">
        <f t="shared" si="10"/>
        <v>10</v>
      </c>
      <c r="W82" s="69" t="str">
        <f t="shared" si="11"/>
        <v>BIR Tina Fatuesi &amp; Peter Grimes</v>
      </c>
      <c r="X82" s="14"/>
      <c r="Y82" s="14"/>
      <c r="Z82" s="14"/>
    </row>
    <row r="83" spans="1:26" ht="12.75" customHeight="1" x14ac:dyDescent="0.4">
      <c r="A83" s="2">
        <v>25</v>
      </c>
      <c r="B83" s="102" t="str">
        <f>VLOOKUP(A83+33,scores!F$1:G$77,2,FALSE)</f>
        <v>BIR Tina Fatuesi &amp; Peter Grimes</v>
      </c>
      <c r="C83" s="60">
        <v>1</v>
      </c>
      <c r="D83" s="35"/>
      <c r="E83" s="67"/>
      <c r="F83" s="73" t="str">
        <f>IF(C83&gt;C84,B83,IF(C84&gt;C83,B84,""))</f>
        <v>OTA Benjamin Vili &amp; Palepoi Papalosa</v>
      </c>
      <c r="G83" s="71">
        <v>3</v>
      </c>
      <c r="H83" s="5"/>
      <c r="I83" s="5"/>
      <c r="J83" s="7"/>
      <c r="K83" s="57"/>
      <c r="L83" s="5"/>
      <c r="M83" s="67"/>
      <c r="N83" s="5"/>
      <c r="O83" s="57"/>
      <c r="P83" s="5"/>
      <c r="Q83" s="5"/>
      <c r="R83" s="5"/>
      <c r="S83" s="57"/>
      <c r="T83" s="69" t="str">
        <f>IF(C85&gt;C86,B86,IF(C86&gt;C85,B85,5))</f>
        <v>INV Mike McKenzie &amp; Wendy Stevens</v>
      </c>
      <c r="U83" s="65">
        <f>VLOOKUP(T83,scores!$G$1:$H$77,2,FALSE)</f>
        <v>61</v>
      </c>
      <c r="V83" s="58">
        <f t="shared" si="10"/>
        <v>12</v>
      </c>
      <c r="W83" s="69" t="str">
        <f t="shared" si="11"/>
        <v>INV Mike McKenzie &amp; Wendy Stevens</v>
      </c>
      <c r="X83" s="14"/>
      <c r="Y83" s="14"/>
      <c r="Z83" s="14"/>
    </row>
    <row r="84" spans="1:26" ht="12.75" customHeight="1" x14ac:dyDescent="0.4">
      <c r="A84" s="2">
        <v>8</v>
      </c>
      <c r="B84" s="102" t="str">
        <f>VLOOKUP(A84+33,scores!F$1:G$77,2,FALSE)</f>
        <v>OTA Benjamin Vili &amp; Palepoi Papalosa</v>
      </c>
      <c r="C84" s="60">
        <v>3</v>
      </c>
      <c r="D84" s="5"/>
      <c r="E84" s="5"/>
      <c r="F84" s="7"/>
      <c r="G84" s="57"/>
      <c r="H84" s="5"/>
      <c r="I84" s="5"/>
      <c r="J84" s="7"/>
      <c r="K84" s="57"/>
      <c r="L84" s="5"/>
      <c r="M84" s="63"/>
      <c r="N84" s="105" t="str">
        <f>IF(K80&gt;K81,J80,IF(K81&gt;K80,J81,""))</f>
        <v>TOK Brendan McLean &amp; Gill Mitchell</v>
      </c>
      <c r="O84" s="71">
        <v>4</v>
      </c>
      <c r="P84" s="63"/>
      <c r="Q84" s="5"/>
      <c r="R84" s="5"/>
      <c r="S84" s="57"/>
      <c r="T84" s="69" t="str">
        <f>IF(C87&gt;C88,B88,IF(C88&gt;C87,B87,12))</f>
        <v>NOR Tony Woods &amp; Chris Williams</v>
      </c>
      <c r="U84" s="65">
        <f>VLOOKUP(T84,scores!$G$1:$H$77,2,FALSE)</f>
        <v>45</v>
      </c>
      <c r="V84" s="58">
        <f t="shared" si="10"/>
        <v>2</v>
      </c>
      <c r="W84" s="69" t="str">
        <f t="shared" si="11"/>
        <v>NOR Tony Woods &amp; Chris Williams</v>
      </c>
      <c r="X84" s="14"/>
      <c r="Y84" s="14"/>
      <c r="Z84" s="14"/>
    </row>
    <row r="85" spans="1:26" ht="12.75" customHeight="1" x14ac:dyDescent="0.4">
      <c r="A85" s="2">
        <v>5</v>
      </c>
      <c r="B85" s="104" t="str">
        <f>VLOOKUP(A85+33,scores!F$1:G$77,2,FALSE)</f>
        <v>WEY Vern Amiria &amp; Wayne Henderson</v>
      </c>
      <c r="C85" s="60">
        <v>3</v>
      </c>
      <c r="D85" s="63"/>
      <c r="E85" s="5"/>
      <c r="F85" s="7"/>
      <c r="G85" s="57"/>
      <c r="H85" s="5"/>
      <c r="I85" s="5"/>
      <c r="J85" s="7"/>
      <c r="K85" s="57"/>
      <c r="L85" s="5"/>
      <c r="M85" s="67"/>
      <c r="N85" s="106" t="str">
        <f>IF(K88&gt;K89,J88,IF(K89&gt;K88,J89,""))</f>
        <v>TGA Danny Ward &amp; Tony Statham</v>
      </c>
      <c r="O85" s="71">
        <v>0</v>
      </c>
      <c r="P85" s="5"/>
      <c r="Q85" s="67"/>
      <c r="R85" s="5"/>
      <c r="S85" s="57"/>
      <c r="T85" s="69" t="str">
        <f>IF(C89&gt;C90,B90,IF(C90&gt;C89,B89,13))</f>
        <v>HOW Nina Massold &amp; Paul Gardner-Brown</v>
      </c>
      <c r="U85" s="65">
        <f>VLOOKUP(T85,scores!$G$1:$H$77,2,FALSE)</f>
        <v>53</v>
      </c>
      <c r="V85" s="58">
        <f t="shared" si="10"/>
        <v>6</v>
      </c>
      <c r="W85" s="69" t="str">
        <f t="shared" si="11"/>
        <v>HOW Nina Massold &amp; Paul Gardner-Brown</v>
      </c>
      <c r="X85" s="14"/>
      <c r="Y85" s="14"/>
      <c r="Z85" s="14"/>
    </row>
    <row r="86" spans="1:26" ht="12.75" customHeight="1" x14ac:dyDescent="0.4">
      <c r="A86" s="2">
        <v>28</v>
      </c>
      <c r="B86" s="104" t="str">
        <f>VLOOKUP(A86+33,scores!F$1:G$77,2,FALSE)</f>
        <v>INV Mike McKenzie &amp; Wendy Stevens</v>
      </c>
      <c r="C86" s="60">
        <v>0</v>
      </c>
      <c r="D86" s="5"/>
      <c r="E86" s="63"/>
      <c r="F86" s="105" t="str">
        <f>IF(C85&gt;C86,B85,IF(C86&gt;C85,B86,""))</f>
        <v>WEY Vern Amiria &amp; Wayne Henderson</v>
      </c>
      <c r="G86" s="60">
        <v>3</v>
      </c>
      <c r="H86" s="63"/>
      <c r="I86" s="5"/>
      <c r="J86" s="7"/>
      <c r="K86" s="57"/>
      <c r="L86" s="5"/>
      <c r="M86" s="67"/>
      <c r="N86" s="5"/>
      <c r="O86" s="57"/>
      <c r="P86" s="5"/>
      <c r="Q86" s="67"/>
      <c r="R86" s="5"/>
      <c r="S86" s="57"/>
      <c r="T86" s="69" t="str">
        <f>IF(C91&gt;C92,B92,IF(C92&gt;C91,B91,4))</f>
        <v>BULLS Tracey Holdaway &amp; Michele Gullery</v>
      </c>
      <c r="U86" s="65">
        <f>VLOOKUP(T86,scores!$G$1:$H$77,2,FALSE)</f>
        <v>62</v>
      </c>
      <c r="V86" s="58">
        <f t="shared" si="10"/>
        <v>13</v>
      </c>
      <c r="W86" s="69" t="str">
        <f t="shared" si="11"/>
        <v>BULLS Tracey Holdaway &amp; Michele Gullery</v>
      </c>
      <c r="X86" s="14"/>
      <c r="Y86" s="14"/>
      <c r="Z86" s="14"/>
    </row>
    <row r="87" spans="1:26" ht="12.75" customHeight="1" x14ac:dyDescent="0.4">
      <c r="A87" s="2">
        <v>21</v>
      </c>
      <c r="B87" s="102" t="str">
        <f>VLOOKUP(A87+33,scores!F$1:G$77,2,FALSE)</f>
        <v>TOK Wendy Cook &amp; Will Brown</v>
      </c>
      <c r="C87" s="60">
        <v>3</v>
      </c>
      <c r="D87" s="35"/>
      <c r="E87" s="67"/>
      <c r="F87" s="106" t="str">
        <f>IF(C87&gt;C88,B87,IF(C88&gt;C87,B88,""))</f>
        <v>TOK Wendy Cook &amp; Will Brown</v>
      </c>
      <c r="G87" s="60">
        <v>2</v>
      </c>
      <c r="H87" s="5"/>
      <c r="I87" s="67"/>
      <c r="J87" s="7"/>
      <c r="K87" s="57"/>
      <c r="L87" s="5"/>
      <c r="M87" s="67"/>
      <c r="N87" s="5"/>
      <c r="O87" s="57"/>
      <c r="P87" s="5"/>
      <c r="Q87" s="67"/>
      <c r="R87" s="5"/>
      <c r="S87" s="57"/>
      <c r="T87" s="69" t="str">
        <f>IF(C93&gt;C94,B94,IF(C94&gt;C93,B93,3))</f>
        <v>LEV Cherie Blanche &amp; Carlene Tunbridge</v>
      </c>
      <c r="U87" s="65">
        <f>VLOOKUP(T87,scores!$G$1:$H$77,2,FALSE)</f>
        <v>63</v>
      </c>
      <c r="V87" s="58">
        <f t="shared" si="10"/>
        <v>14</v>
      </c>
      <c r="W87" s="69" t="str">
        <f t="shared" si="11"/>
        <v>LEV Cherie Blanche &amp; Carlene Tunbridge</v>
      </c>
      <c r="X87" s="14"/>
      <c r="Y87" s="14"/>
      <c r="Z87" s="14"/>
    </row>
    <row r="88" spans="1:26" ht="12.75" customHeight="1" x14ac:dyDescent="0.4">
      <c r="A88" s="2">
        <v>12</v>
      </c>
      <c r="B88" s="102" t="str">
        <f>VLOOKUP(A88+33,scores!F$1:G$77,2,FALSE)</f>
        <v>NOR Tony Woods &amp; Chris Williams</v>
      </c>
      <c r="C88" s="60">
        <v>1</v>
      </c>
      <c r="D88" s="5"/>
      <c r="E88" s="5"/>
      <c r="F88" s="7"/>
      <c r="G88" s="57"/>
      <c r="H88" s="5"/>
      <c r="I88" s="63"/>
      <c r="J88" s="72" t="str">
        <f>IF(G86&gt;G87,F86,IF(G87&gt;G86,F87,""))</f>
        <v>WEY Vern Amiria &amp; Wayne Henderson</v>
      </c>
      <c r="K88" s="71">
        <v>2</v>
      </c>
      <c r="L88" s="63"/>
      <c r="M88" s="67"/>
      <c r="N88" s="5"/>
      <c r="O88" s="57"/>
      <c r="P88" s="5"/>
      <c r="Q88" s="67"/>
      <c r="R88" s="5"/>
      <c r="S88" s="57"/>
      <c r="T88" s="69" t="str">
        <f>IF(C95&gt;C96,B96,IF(C96&gt;C95,B95,14))</f>
        <v>TAR Monica Kendrica &amp; Lil Takiwa</v>
      </c>
      <c r="U88" s="65">
        <f>VLOOKUP(T88,scores!$G$1:$H$77,2,FALSE)</f>
        <v>47</v>
      </c>
      <c r="V88" s="58">
        <f t="shared" si="10"/>
        <v>3</v>
      </c>
      <c r="W88" s="69" t="str">
        <f t="shared" si="11"/>
        <v>TAR Monica Kendrica &amp; Lil Takiwa</v>
      </c>
      <c r="X88" s="14"/>
      <c r="Y88" s="14"/>
      <c r="Z88" s="14"/>
    </row>
    <row r="89" spans="1:26" ht="12.75" customHeight="1" x14ac:dyDescent="0.4">
      <c r="A89" s="2">
        <v>13</v>
      </c>
      <c r="B89" s="104" t="str">
        <f>VLOOKUP(A89+33,scores!F$1:G$77,2,FALSE)</f>
        <v>TGA Danny Ward &amp; Tony Statham</v>
      </c>
      <c r="C89" s="60">
        <v>3</v>
      </c>
      <c r="D89" s="63"/>
      <c r="E89" s="5"/>
      <c r="F89" s="7"/>
      <c r="G89" s="57"/>
      <c r="H89" s="5"/>
      <c r="I89" s="67"/>
      <c r="J89" s="73" t="str">
        <f>IF(G90&gt;G91,F90,IF(G91&gt;G90,F91,""))</f>
        <v>TGA Danny Ward &amp; Tony Statham</v>
      </c>
      <c r="K89" s="71">
        <v>3</v>
      </c>
      <c r="L89" s="5"/>
      <c r="M89" s="5"/>
      <c r="N89" s="5"/>
      <c r="O89" s="57"/>
      <c r="P89" s="5"/>
      <c r="Q89" s="67"/>
      <c r="R89" s="5"/>
      <c r="S89" s="57"/>
      <c r="T89" s="69" t="str">
        <f>IF(C97&gt;C98,B98,IF(C98&gt;C97,B97,11))</f>
        <v>TGA Bubs Gray &amp; Allan Pottinger</v>
      </c>
      <c r="U89" s="65">
        <f>VLOOKUP(T89,scores!$G$1:$H$77,2,FALSE)</f>
        <v>55</v>
      </c>
      <c r="V89" s="58">
        <f t="shared" si="10"/>
        <v>7</v>
      </c>
      <c r="W89" s="69" t="str">
        <f t="shared" si="11"/>
        <v>TGA Bubs Gray &amp; Allan Pottinger</v>
      </c>
      <c r="X89" s="14"/>
      <c r="Y89" s="14"/>
      <c r="Z89" s="14"/>
    </row>
    <row r="90" spans="1:26" ht="12.75" customHeight="1" x14ac:dyDescent="0.4">
      <c r="A90" s="2">
        <v>20</v>
      </c>
      <c r="B90" s="104" t="str">
        <f>VLOOKUP(A90+33,scores!F$1:G$77,2,FALSE)</f>
        <v>HOW Nina Massold &amp; Paul Gardner-Brown</v>
      </c>
      <c r="C90" s="60">
        <v>0</v>
      </c>
      <c r="D90" s="5"/>
      <c r="E90" s="63"/>
      <c r="F90" s="72" t="str">
        <f>IF(C89&gt;C90,B89,IF(C90&gt;C89,B90,""))</f>
        <v>TGA Danny Ward &amp; Tony Statham</v>
      </c>
      <c r="G90" s="71">
        <v>3</v>
      </c>
      <c r="H90" s="63"/>
      <c r="I90" s="67"/>
      <c r="J90" s="7"/>
      <c r="K90" s="57"/>
      <c r="L90" s="5"/>
      <c r="M90" s="5"/>
      <c r="N90" s="162" t="s">
        <v>277</v>
      </c>
      <c r="O90" s="148"/>
      <c r="P90" s="5"/>
      <c r="Q90" s="67"/>
      <c r="R90" s="5"/>
      <c r="S90" s="57"/>
      <c r="T90" s="69" t="str">
        <f>IF(C99&gt;C100,B100,IF(C100&gt;C99,B99,6))</f>
        <v>MAN Roger Daniels &amp; Sano Ah-Kuoi</v>
      </c>
      <c r="U90" s="65">
        <f>VLOOKUP(T90,scores!$G$1:$H$77,2,FALSE)</f>
        <v>39</v>
      </c>
      <c r="V90" s="58">
        <f t="shared" si="10"/>
        <v>1</v>
      </c>
      <c r="W90" s="69" t="str">
        <f t="shared" si="11"/>
        <v>MAN Roger Daniels &amp; Sano Ah-Kuoi</v>
      </c>
      <c r="X90" s="14"/>
      <c r="Y90" s="14"/>
      <c r="Z90" s="14"/>
    </row>
    <row r="91" spans="1:26" ht="12.75" customHeight="1" x14ac:dyDescent="0.4">
      <c r="A91" s="2">
        <v>29</v>
      </c>
      <c r="B91" s="102" t="str">
        <f>VLOOKUP(A91+33,scores!F$1:G$77,2,FALSE)</f>
        <v>BULLS Tracey Holdaway &amp; Michele Gullery</v>
      </c>
      <c r="C91" s="60">
        <v>2</v>
      </c>
      <c r="D91" s="35"/>
      <c r="E91" s="67"/>
      <c r="F91" s="73" t="str">
        <f>IF(C91&gt;C92,B91,IF(C92&gt;C91,B92,""))</f>
        <v>PAT Robyn Harris &amp; Louis Erueti</v>
      </c>
      <c r="G91" s="71">
        <v>1</v>
      </c>
      <c r="H91" s="5"/>
      <c r="I91" s="5"/>
      <c r="J91" s="7"/>
      <c r="K91" s="57"/>
      <c r="L91" s="5"/>
      <c r="M91" s="5"/>
      <c r="N91" s="142"/>
      <c r="O91" s="142"/>
      <c r="P91" s="5"/>
      <c r="Q91" s="67"/>
      <c r="T91" s="69" t="str">
        <f>IF(C101&gt;C102,B102,IF(C102&gt;C101,B101,7))</f>
        <v>HOR Margo Kingi &amp; Corrina Daivs</v>
      </c>
      <c r="U91" s="65">
        <f>VLOOKUP(T91,scores!$G$1:$H$77,2,FALSE)</f>
        <v>59</v>
      </c>
      <c r="V91" s="58">
        <f t="shared" si="10"/>
        <v>11</v>
      </c>
      <c r="W91" s="69" t="str">
        <f t="shared" si="11"/>
        <v>HOR Margo Kingi &amp; Corrina Daivs</v>
      </c>
      <c r="X91" s="14"/>
      <c r="Y91" s="14"/>
      <c r="Z91" s="14"/>
    </row>
    <row r="92" spans="1:26" ht="12.75" customHeight="1" x14ac:dyDescent="0.4">
      <c r="A92" s="2">
        <v>4</v>
      </c>
      <c r="B92" s="102" t="str">
        <f>VLOOKUP(A92+33,scores!F$1:G$77,2,FALSE)</f>
        <v>PAT Robyn Harris &amp; Louis Erueti</v>
      </c>
      <c r="C92" s="60">
        <v>3</v>
      </c>
      <c r="D92" s="5"/>
      <c r="E92" s="5"/>
      <c r="F92" s="7"/>
      <c r="G92" s="57"/>
      <c r="H92" s="5"/>
      <c r="I92" s="5"/>
      <c r="J92" s="7"/>
      <c r="K92" s="57"/>
      <c r="L92" s="5"/>
      <c r="M92" s="5"/>
      <c r="N92" s="72" t="str">
        <f>IF(O84&gt;O85,N84,IF(O85&gt;O84,N85,""))</f>
        <v>TOK Brendan McLean &amp; Gill Mitchell</v>
      </c>
      <c r="O92" s="71">
        <v>2</v>
      </c>
      <c r="P92" s="35"/>
      <c r="Q92" s="5"/>
      <c r="T92" s="69" t="str">
        <f>IF(C103&gt;C104,B104,IF(C104&gt;C103,B103,10))</f>
        <v>SWA Grant Stacey &amp; Cynthia Thompson</v>
      </c>
      <c r="U92" s="65">
        <f>VLOOKUP(T92,scores!$G$1:$H$77,2,FALSE)</f>
        <v>56</v>
      </c>
      <c r="V92" s="58">
        <f t="shared" si="10"/>
        <v>8</v>
      </c>
      <c r="W92" s="69" t="str">
        <f t="shared" si="11"/>
        <v>SWA Grant Stacey &amp; Cynthia Thompson</v>
      </c>
      <c r="X92" s="14"/>
      <c r="Y92" s="14"/>
      <c r="Z92" s="14"/>
    </row>
    <row r="93" spans="1:26" ht="12.75" customHeight="1" x14ac:dyDescent="0.4">
      <c r="A93" s="2">
        <v>3</v>
      </c>
      <c r="B93" s="104" t="str">
        <f>VLOOKUP(A93+33,scores!F$1:G$77,2,FALSE)</f>
        <v>MAT Kevin Crighton &amp; Brian Morgan</v>
      </c>
      <c r="C93" s="60">
        <v>3</v>
      </c>
      <c r="D93" s="63"/>
      <c r="E93" s="5"/>
      <c r="F93" s="7"/>
      <c r="G93" s="57"/>
      <c r="H93" s="5"/>
      <c r="I93" s="5"/>
      <c r="J93" s="7"/>
      <c r="K93" s="57"/>
      <c r="L93" s="5"/>
      <c r="M93" s="5"/>
      <c r="N93" s="73" t="str">
        <f>IF(O100&gt;O101,N100,IF(O101&gt;O100,N101,""))</f>
        <v>TGA Tom Cook &amp; George Elvin</v>
      </c>
      <c r="O93" s="71">
        <v>5</v>
      </c>
      <c r="P93" s="31"/>
      <c r="Q93" s="5"/>
      <c r="T93" s="69" t="str">
        <f>IF(C105&gt;C106,B106,IF(C106&gt;C105,B105,15))</f>
        <v>WHG John Stevens &amp; Jim Devine</v>
      </c>
      <c r="U93" s="65">
        <f>VLOOKUP(T93,scores!$G$1:$H$77,2,FALSE)</f>
        <v>48</v>
      </c>
      <c r="V93" s="58">
        <f t="shared" si="10"/>
        <v>4</v>
      </c>
      <c r="W93" s="69" t="str">
        <f t="shared" si="11"/>
        <v>WHG John Stevens &amp; Jim Devine</v>
      </c>
      <c r="X93" s="14"/>
      <c r="Y93" s="14"/>
      <c r="Z93" s="14"/>
    </row>
    <row r="94" spans="1:26" ht="12.75" customHeight="1" x14ac:dyDescent="0.4">
      <c r="A94" s="2">
        <v>30</v>
      </c>
      <c r="B94" s="104" t="str">
        <f>VLOOKUP(A94+33,scores!F$1:G$77,2,FALSE)</f>
        <v>LEV Cherie Blanche &amp; Carlene Tunbridge</v>
      </c>
      <c r="C94" s="60">
        <v>0</v>
      </c>
      <c r="D94" s="5"/>
      <c r="E94" s="63"/>
      <c r="F94" s="105" t="str">
        <f>IF(C93&gt;C94,B93,IF(C94&gt;C93,B94,""))</f>
        <v>MAT Kevin Crighton &amp; Brian Morgan</v>
      </c>
      <c r="G94" s="71">
        <v>3</v>
      </c>
      <c r="H94" s="63"/>
      <c r="I94" s="5"/>
      <c r="J94" s="7"/>
      <c r="K94" s="57"/>
      <c r="L94" s="5"/>
      <c r="M94" s="5"/>
      <c r="N94" s="57" t="s">
        <v>273</v>
      </c>
      <c r="O94" s="57"/>
      <c r="P94" s="5"/>
      <c r="Q94" s="67"/>
      <c r="T94" s="69" t="str">
        <f>IF(C107&gt;C108,B108,IF(C108&gt;C107,B107,2))</f>
        <v>MAN Josie Tahana &amp; GG Tahana</v>
      </c>
      <c r="U94" s="65">
        <f>VLOOKUP(T94,scores!$G$1:$H$77,2,FALSE)</f>
        <v>64</v>
      </c>
      <c r="V94" s="58">
        <f t="shared" si="10"/>
        <v>15</v>
      </c>
      <c r="W94" s="69" t="str">
        <f t="shared" si="11"/>
        <v>MAN Josie Tahana &amp; GG Tahana</v>
      </c>
      <c r="X94" s="14"/>
      <c r="Y94" s="14"/>
      <c r="Z94" s="14"/>
    </row>
    <row r="95" spans="1:26" ht="12.75" customHeight="1" x14ac:dyDescent="0.4">
      <c r="A95" s="2">
        <v>19</v>
      </c>
      <c r="B95" s="102" t="str">
        <f>VLOOKUP(A95+33,scores!F$1:G$77,2,FALSE)</f>
        <v>KAI Lee Early &amp; Trish O'Neill</v>
      </c>
      <c r="C95" s="60">
        <v>3</v>
      </c>
      <c r="D95" s="35"/>
      <c r="E95" s="67"/>
      <c r="F95" s="106" t="str">
        <f>IF(C95&gt;C96,B95,IF(C96&gt;C95,B96,""))</f>
        <v>KAI Lee Early &amp; Trish O'Neill</v>
      </c>
      <c r="G95" s="71">
        <v>1</v>
      </c>
      <c r="H95" s="5"/>
      <c r="I95" s="67"/>
      <c r="J95" s="7"/>
      <c r="K95" s="57"/>
      <c r="L95" s="5"/>
      <c r="M95" s="5"/>
      <c r="N95" s="5"/>
      <c r="O95" s="57"/>
      <c r="P95" s="5"/>
      <c r="Q95" s="67"/>
      <c r="R95" s="5"/>
      <c r="S95" s="57"/>
      <c r="T95" s="58"/>
      <c r="U95" s="58"/>
      <c r="V95" s="58"/>
      <c r="W95" s="58"/>
      <c r="X95" s="14"/>
      <c r="Y95" s="14"/>
      <c r="Z95" s="14"/>
    </row>
    <row r="96" spans="1:26" ht="12.75" customHeight="1" x14ac:dyDescent="0.4">
      <c r="A96" s="2">
        <v>14</v>
      </c>
      <c r="B96" s="102" t="str">
        <f>VLOOKUP(A96+33,scores!F$1:G$77,2,FALSE)</f>
        <v>TAR Monica Kendrica &amp; Lil Takiwa</v>
      </c>
      <c r="C96" s="60">
        <v>1</v>
      </c>
      <c r="D96" s="5"/>
      <c r="E96" s="5"/>
      <c r="F96" s="7"/>
      <c r="G96" s="57"/>
      <c r="H96" s="5"/>
      <c r="I96" s="63"/>
      <c r="J96" s="105" t="str">
        <f>IF(G94&gt;G95,F94,IF(G95&gt;G94,F95,""))</f>
        <v>MAT Kevin Crighton &amp; Brian Morgan</v>
      </c>
      <c r="K96" s="71">
        <v>3</v>
      </c>
      <c r="L96" s="63"/>
      <c r="M96" s="5"/>
      <c r="N96" s="5"/>
      <c r="O96" s="57"/>
      <c r="P96" s="5"/>
      <c r="Q96" s="67"/>
      <c r="R96" s="5"/>
      <c r="S96" s="57"/>
      <c r="T96" s="58"/>
      <c r="U96" s="58"/>
      <c r="V96" s="58"/>
      <c r="W96" s="58"/>
      <c r="X96" s="14"/>
      <c r="Y96" s="14"/>
      <c r="Z96" s="14"/>
    </row>
    <row r="97" spans="1:26" ht="12.75" customHeight="1" x14ac:dyDescent="0.4">
      <c r="A97" s="2">
        <v>11</v>
      </c>
      <c r="B97" s="104" t="str">
        <f>VLOOKUP(A97+33,scores!F$1:G$77,2,FALSE)</f>
        <v>RIC John Whatuira &amp; William Pompey</v>
      </c>
      <c r="C97" s="60">
        <v>3</v>
      </c>
      <c r="D97" s="63"/>
      <c r="E97" s="5"/>
      <c r="F97" s="7"/>
      <c r="G97" s="57"/>
      <c r="H97" s="5"/>
      <c r="I97" s="67"/>
      <c r="J97" s="106" t="str">
        <f>IF(G98&gt;G99,F98,IF(G99&gt;G98,F99,""))</f>
        <v>RIC John Whatuira &amp; William Pompey</v>
      </c>
      <c r="K97" s="71">
        <v>0</v>
      </c>
      <c r="L97" s="5"/>
      <c r="M97" s="67"/>
      <c r="N97" s="5"/>
      <c r="O97" s="57"/>
      <c r="P97" s="5"/>
      <c r="Q97" s="67"/>
      <c r="R97" s="5"/>
      <c r="S97" s="57"/>
      <c r="T97" s="58"/>
      <c r="U97" s="58"/>
      <c r="V97" s="58"/>
      <c r="W97" s="58"/>
      <c r="X97" s="14"/>
      <c r="Y97" s="14"/>
      <c r="Z97" s="14"/>
    </row>
    <row r="98" spans="1:26" ht="12.75" customHeight="1" x14ac:dyDescent="0.4">
      <c r="A98" s="2">
        <v>22</v>
      </c>
      <c r="B98" s="104" t="str">
        <f>VLOOKUP(A98+33,scores!F$1:G$77,2,FALSE)</f>
        <v>TGA Bubs Gray &amp; Allan Pottinger</v>
      </c>
      <c r="C98" s="60">
        <v>2</v>
      </c>
      <c r="D98" s="5"/>
      <c r="E98" s="63"/>
      <c r="F98" s="72" t="str">
        <f>IF(C97&gt;C98,B97,IF(C98&gt;C97,B98,""))</f>
        <v>RIC John Whatuira &amp; William Pompey</v>
      </c>
      <c r="G98" s="71">
        <v>3</v>
      </c>
      <c r="H98" s="63"/>
      <c r="I98" s="67"/>
      <c r="J98" s="7"/>
      <c r="K98" s="57"/>
      <c r="L98" s="5"/>
      <c r="M98" s="67"/>
      <c r="N98" s="5"/>
      <c r="O98" s="57"/>
      <c r="P98" s="5"/>
      <c r="Q98" s="67"/>
      <c r="R98" s="5"/>
      <c r="S98" s="57"/>
      <c r="T98" s="58"/>
      <c r="U98" s="58"/>
      <c r="V98" s="58"/>
      <c r="W98" s="58"/>
      <c r="X98" s="14"/>
      <c r="Y98" s="14"/>
      <c r="Z98" s="14"/>
    </row>
    <row r="99" spans="1:26" ht="12.75" customHeight="1" x14ac:dyDescent="0.4">
      <c r="A99" s="2">
        <v>27</v>
      </c>
      <c r="B99" s="102" t="str">
        <f>VLOOKUP(A99+33,scores!F$1:G$77,2,FALSE)</f>
        <v>WKE Denise Brennock &amp; Chris Tubby</v>
      </c>
      <c r="C99" s="60">
        <v>3</v>
      </c>
      <c r="D99" s="35"/>
      <c r="E99" s="67"/>
      <c r="F99" s="73" t="str">
        <f>IF(C99&gt;C100,B99,IF(C100&gt;C99,B100,""))</f>
        <v>WKE Denise Brennock &amp; Chris Tubby</v>
      </c>
      <c r="G99" s="71">
        <v>2</v>
      </c>
      <c r="H99" s="5"/>
      <c r="I99" s="5"/>
      <c r="J99" s="7"/>
      <c r="K99" s="57"/>
      <c r="L99" s="5"/>
      <c r="M99" s="67"/>
      <c r="N99" s="5"/>
      <c r="O99" s="57"/>
      <c r="P99" s="5"/>
      <c r="Q99" s="67"/>
      <c r="R99" s="5"/>
      <c r="S99" s="57"/>
      <c r="T99" s="58"/>
      <c r="U99" s="58"/>
      <c r="V99" s="58"/>
      <c r="W99" s="58"/>
      <c r="X99" s="14"/>
      <c r="Y99" s="14"/>
      <c r="Z99" s="14"/>
    </row>
    <row r="100" spans="1:26" ht="12.75" customHeight="1" x14ac:dyDescent="0.4">
      <c r="A100" s="2">
        <v>6</v>
      </c>
      <c r="B100" s="102" t="str">
        <f>VLOOKUP(A100+33,scores!F$1:G$77,2,FALSE)</f>
        <v>MAN Roger Daniels &amp; Sano Ah-Kuoi</v>
      </c>
      <c r="C100" s="60">
        <v>2</v>
      </c>
      <c r="D100" s="5"/>
      <c r="E100" s="5"/>
      <c r="F100" s="7"/>
      <c r="G100" s="57"/>
      <c r="H100" s="5"/>
      <c r="I100" s="5"/>
      <c r="J100" s="7"/>
      <c r="K100" s="57"/>
      <c r="L100" s="5"/>
      <c r="M100" s="63"/>
      <c r="N100" s="105" t="str">
        <f>IF(K96&gt;K97,J96,IF(K97&gt;K96,J97,""))</f>
        <v>MAT Kevin Crighton &amp; Brian Morgan</v>
      </c>
      <c r="O100" s="71">
        <v>0</v>
      </c>
      <c r="P100" s="63"/>
      <c r="Q100" s="67"/>
      <c r="R100" s="5"/>
      <c r="S100" s="57"/>
      <c r="T100" s="58"/>
      <c r="U100" s="58"/>
      <c r="V100" s="58"/>
      <c r="W100" s="58"/>
      <c r="X100" s="14"/>
      <c r="Y100" s="14"/>
      <c r="Z100" s="14"/>
    </row>
    <row r="101" spans="1:26" ht="12.75" customHeight="1" x14ac:dyDescent="0.4">
      <c r="A101" s="2">
        <v>7</v>
      </c>
      <c r="B101" s="107" t="str">
        <f>VLOOKUP(A101+33,scores!F$1:G$77,2,FALSE)</f>
        <v>OTA Sisi Ngata &amp; Lani Pakieto</v>
      </c>
      <c r="C101" s="60">
        <v>3</v>
      </c>
      <c r="D101" s="63"/>
      <c r="E101" s="5"/>
      <c r="F101" s="7"/>
      <c r="G101" s="57"/>
      <c r="H101" s="5"/>
      <c r="I101" s="5"/>
      <c r="J101" s="7"/>
      <c r="K101" s="57"/>
      <c r="L101" s="5"/>
      <c r="M101" s="67"/>
      <c r="N101" s="106" t="str">
        <f>IF(K104&gt;K105,J104,IF(K105&gt;K104,J105,""))</f>
        <v>TGA Tom Cook &amp; George Elvin</v>
      </c>
      <c r="O101" s="71">
        <v>4</v>
      </c>
      <c r="P101" s="5"/>
      <c r="Q101" s="5"/>
      <c r="R101" s="5"/>
      <c r="S101" s="57"/>
      <c r="T101" s="58"/>
      <c r="U101" s="58"/>
      <c r="V101" s="58"/>
      <c r="W101" s="58"/>
      <c r="X101" s="14"/>
      <c r="Y101" s="14"/>
      <c r="Z101" s="14"/>
    </row>
    <row r="102" spans="1:26" ht="12.75" customHeight="1" x14ac:dyDescent="0.4">
      <c r="A102" s="2">
        <v>26</v>
      </c>
      <c r="B102" s="107" t="str">
        <f>VLOOKUP(A102+33,scores!F$1:G$77,2,FALSE)</f>
        <v>HOR Margo Kingi &amp; Corrina Daivs</v>
      </c>
      <c r="C102" s="60">
        <v>1</v>
      </c>
      <c r="D102" s="5"/>
      <c r="E102" s="63"/>
      <c r="F102" s="105" t="str">
        <f>IF(C101&gt;C102,B101,IF(C102&gt;C101,B102,""))</f>
        <v>OTA Sisi Ngata &amp; Lani Pakieto</v>
      </c>
      <c r="G102" s="60">
        <v>3</v>
      </c>
      <c r="H102" s="63"/>
      <c r="I102" s="5"/>
      <c r="J102" s="7"/>
      <c r="K102" s="57"/>
      <c r="L102" s="5"/>
      <c r="M102" s="67"/>
      <c r="N102" s="57" t="s">
        <v>274</v>
      </c>
      <c r="O102" s="57"/>
      <c r="P102" s="5"/>
      <c r="Q102" s="5"/>
      <c r="R102" s="5"/>
      <c r="S102" s="57"/>
      <c r="T102" s="58"/>
      <c r="U102" s="58"/>
      <c r="V102" s="58"/>
      <c r="W102" s="58"/>
      <c r="X102" s="14"/>
      <c r="Y102" s="14"/>
      <c r="Z102" s="14"/>
    </row>
    <row r="103" spans="1:26" ht="12.75" customHeight="1" x14ac:dyDescent="0.4">
      <c r="A103" s="2">
        <v>23</v>
      </c>
      <c r="B103" s="102" t="str">
        <f>VLOOKUP(A103+33,scores!F$1:G$77,2,FALSE)</f>
        <v>SWA Grant Stacey &amp; Cynthia Thompson</v>
      </c>
      <c r="C103" s="60">
        <v>0</v>
      </c>
      <c r="D103" s="35"/>
      <c r="E103" s="67"/>
      <c r="F103" s="106" t="str">
        <f>IF(C103&gt;C104,B103,IF(C104&gt;C103,B104,""))</f>
        <v>MAN Sue Veu &amp; Poe Faaola</v>
      </c>
      <c r="G103" s="60">
        <v>1</v>
      </c>
      <c r="H103" s="5"/>
      <c r="I103" s="67"/>
      <c r="J103" s="7"/>
      <c r="K103" s="57"/>
      <c r="L103" s="5"/>
      <c r="M103" s="67"/>
      <c r="N103" s="5"/>
      <c r="O103" s="57"/>
      <c r="P103" s="5"/>
      <c r="Q103" s="5"/>
      <c r="R103" s="5"/>
      <c r="S103" s="57"/>
      <c r="T103" s="58"/>
      <c r="U103" s="58"/>
      <c r="V103" s="58"/>
      <c r="W103" s="58"/>
      <c r="X103" s="14"/>
      <c r="Y103" s="14"/>
      <c r="Z103" s="14"/>
    </row>
    <row r="104" spans="1:26" ht="12.75" customHeight="1" x14ac:dyDescent="0.4">
      <c r="A104" s="2">
        <v>10</v>
      </c>
      <c r="B104" s="102" t="str">
        <f>VLOOKUP(A104+33,scores!F$1:G$77,2,FALSE)</f>
        <v>MAN Sue Veu &amp; Poe Faaola</v>
      </c>
      <c r="C104" s="60">
        <v>3</v>
      </c>
      <c r="D104" s="5"/>
      <c r="E104" s="5"/>
      <c r="F104" s="7"/>
      <c r="G104" s="57"/>
      <c r="H104" s="5"/>
      <c r="I104" s="63"/>
      <c r="J104" s="72" t="str">
        <f>IF(G102&gt;G103,F102,IF(G103&gt;G102,F103,""))</f>
        <v>OTA Sisi Ngata &amp; Lani Pakieto</v>
      </c>
      <c r="K104" s="71">
        <v>0</v>
      </c>
      <c r="L104" s="63"/>
      <c r="M104" s="67"/>
      <c r="N104" s="5"/>
      <c r="O104" s="57"/>
      <c r="P104" s="5"/>
      <c r="Q104" s="5"/>
      <c r="R104" s="5"/>
      <c r="S104" s="57"/>
      <c r="T104" s="58"/>
      <c r="U104" s="58"/>
      <c r="V104" s="58"/>
      <c r="W104" s="58"/>
      <c r="X104" s="14"/>
      <c r="Y104" s="14"/>
      <c r="Z104" s="14"/>
    </row>
    <row r="105" spans="1:26" ht="12.75" customHeight="1" x14ac:dyDescent="0.4">
      <c r="A105" s="2">
        <v>15</v>
      </c>
      <c r="B105" s="107" t="str">
        <f>VLOOKUP(A105+33,scores!F$1:G$77,2,FALSE)</f>
        <v>WHG John Stevens &amp; Jim Devine</v>
      </c>
      <c r="C105" s="60">
        <v>2</v>
      </c>
      <c r="D105" s="63"/>
      <c r="E105" s="5"/>
      <c r="F105" s="7"/>
      <c r="G105" s="57"/>
      <c r="H105" s="5"/>
      <c r="I105" s="67"/>
      <c r="J105" s="73" t="str">
        <f>IF(G106&gt;G107,F106,IF(G107&gt;G106,F107,""))</f>
        <v>TGA Tom Cook &amp; George Elvin</v>
      </c>
      <c r="K105" s="71">
        <v>3</v>
      </c>
      <c r="L105" s="5"/>
      <c r="M105" s="5"/>
      <c r="N105" s="5"/>
      <c r="O105" s="57"/>
      <c r="P105" s="5"/>
      <c r="Q105" s="5"/>
      <c r="R105" s="5"/>
      <c r="S105" s="57"/>
      <c r="T105" s="58"/>
      <c r="U105" s="58"/>
      <c r="V105" s="58"/>
      <c r="W105" s="58"/>
      <c r="X105" s="14"/>
      <c r="Y105" s="14"/>
      <c r="Z105" s="14"/>
    </row>
    <row r="106" spans="1:26" ht="12.75" customHeight="1" x14ac:dyDescent="0.4">
      <c r="A106" s="2">
        <v>18</v>
      </c>
      <c r="B106" s="107" t="str">
        <f>VLOOKUP(A106+33,scores!F$1:G$77,2,FALSE)</f>
        <v>TOK Peter Madsen &amp; John Mac</v>
      </c>
      <c r="C106" s="60">
        <v>3</v>
      </c>
      <c r="D106" s="5"/>
      <c r="E106" s="63"/>
      <c r="F106" s="72" t="str">
        <f>IF(C105&gt;C106,B105,IF(C106&gt;C105,B106,""))</f>
        <v>TOK Peter Madsen &amp; John Mac</v>
      </c>
      <c r="G106" s="71">
        <v>0</v>
      </c>
      <c r="H106" s="63"/>
      <c r="I106" s="67"/>
      <c r="J106" s="57" t="s">
        <v>275</v>
      </c>
      <c r="K106" s="57"/>
      <c r="L106" s="5"/>
      <c r="M106" s="5"/>
      <c r="N106" s="5"/>
      <c r="O106" s="57"/>
      <c r="P106" s="5"/>
      <c r="Q106" s="5"/>
      <c r="R106" s="5"/>
      <c r="S106" s="57"/>
      <c r="T106" s="58"/>
      <c r="U106" s="58"/>
      <c r="V106" s="58"/>
      <c r="W106" s="58"/>
      <c r="X106" s="14"/>
      <c r="Y106" s="14"/>
      <c r="Z106" s="14"/>
    </row>
    <row r="107" spans="1:26" ht="12.75" customHeight="1" x14ac:dyDescent="0.4">
      <c r="A107" s="2">
        <v>31</v>
      </c>
      <c r="B107" s="102" t="str">
        <f>VLOOKUP(A107+33,scores!F$1:G$77,2,FALSE)</f>
        <v>MAN Josie Tahana &amp; GG Tahana</v>
      </c>
      <c r="C107" s="60">
        <v>0</v>
      </c>
      <c r="D107" s="35"/>
      <c r="E107" s="67"/>
      <c r="F107" s="73" t="str">
        <f>IF(C107&gt;C108,B107,IF(C108&gt;C107,B108,""))</f>
        <v>TGA Tom Cook &amp; George Elvin</v>
      </c>
      <c r="G107" s="71">
        <v>3</v>
      </c>
      <c r="H107" s="5"/>
      <c r="I107" s="5"/>
      <c r="J107" s="5"/>
      <c r="K107" s="57"/>
      <c r="L107" s="5"/>
      <c r="M107" s="5"/>
      <c r="N107" s="5"/>
      <c r="O107" s="57"/>
      <c r="P107" s="5"/>
      <c r="Q107" s="5"/>
      <c r="R107" s="5"/>
      <c r="S107" s="57"/>
      <c r="T107" s="58"/>
      <c r="U107" s="58"/>
      <c r="V107" s="58"/>
      <c r="W107" s="58"/>
      <c r="X107" s="14"/>
      <c r="Y107" s="14"/>
      <c r="Z107" s="14"/>
    </row>
    <row r="108" spans="1:26" ht="12.75" customHeight="1" x14ac:dyDescent="0.4">
      <c r="A108" s="2">
        <v>2</v>
      </c>
      <c r="B108" s="102" t="str">
        <f>VLOOKUP(A108+33,scores!F$1:G$77,2,FALSE)</f>
        <v>TGA Tom Cook &amp; George Elvin</v>
      </c>
      <c r="C108" s="60">
        <v>3</v>
      </c>
      <c r="D108" s="5"/>
      <c r="E108" s="5"/>
      <c r="F108" s="7"/>
      <c r="G108" s="57"/>
      <c r="H108" s="5"/>
      <c r="I108" s="5"/>
      <c r="J108" s="5"/>
      <c r="K108" s="57"/>
      <c r="L108" s="5"/>
      <c r="M108" s="5"/>
      <c r="N108" s="5"/>
      <c r="O108" s="57"/>
      <c r="P108" s="5"/>
      <c r="Q108" s="5"/>
      <c r="R108" s="36" t="str">
        <f>IF(O92&gt;O93,N92,IF(O93&gt;O92,N93,""))</f>
        <v>TGA Tom Cook &amp; George Elvin</v>
      </c>
      <c r="S108" s="57"/>
      <c r="T108" s="58"/>
      <c r="U108" s="58"/>
      <c r="V108" s="58"/>
      <c r="W108" s="58"/>
      <c r="X108" s="14"/>
      <c r="Y108" s="14"/>
      <c r="Z108" s="14"/>
    </row>
    <row r="109" spans="1:26" ht="12.75" customHeight="1" x14ac:dyDescent="0.4">
      <c r="A109" s="75"/>
      <c r="B109" s="62"/>
      <c r="C109" s="76"/>
      <c r="D109" s="5"/>
      <c r="E109" s="5"/>
      <c r="F109" s="5"/>
      <c r="G109" s="76"/>
      <c r="H109" s="5"/>
      <c r="I109" s="5"/>
      <c r="J109" s="5"/>
      <c r="K109" s="76"/>
      <c r="L109" s="5"/>
      <c r="M109" s="5"/>
      <c r="N109" s="5"/>
      <c r="O109" s="76"/>
      <c r="P109" s="5"/>
      <c r="Q109" s="5"/>
      <c r="R109" s="5"/>
      <c r="S109" s="76"/>
      <c r="T109" s="58"/>
      <c r="U109" s="58"/>
      <c r="V109" s="58"/>
      <c r="W109" s="58"/>
      <c r="X109" s="14"/>
      <c r="Y109" s="14"/>
      <c r="Z109" s="14"/>
    </row>
    <row r="110" spans="1:26" ht="12.75" customHeight="1" x14ac:dyDescent="0.35">
      <c r="B110" s="62"/>
      <c r="T110" s="58"/>
      <c r="U110" s="58"/>
      <c r="V110" s="58"/>
      <c r="W110" s="58"/>
      <c r="X110" s="14"/>
    </row>
    <row r="111" spans="1:26" ht="12.75" customHeight="1" x14ac:dyDescent="0.35">
      <c r="B111" s="62"/>
      <c r="C111" s="5"/>
      <c r="T111" s="58"/>
      <c r="U111" s="58"/>
      <c r="V111" s="58"/>
      <c r="W111" s="58"/>
      <c r="X111" s="14"/>
    </row>
    <row r="112" spans="1:26" ht="12.75" customHeight="1" x14ac:dyDescent="0.4">
      <c r="A112" s="2">
        <v>1</v>
      </c>
      <c r="B112" s="108" t="s">
        <v>145</v>
      </c>
      <c r="C112" s="71">
        <v>0</v>
      </c>
      <c r="D112" s="63"/>
      <c r="E112" s="5"/>
      <c r="F112" s="109"/>
      <c r="G112" s="57"/>
      <c r="H112" s="5"/>
      <c r="I112" s="5"/>
      <c r="J112" s="82"/>
      <c r="K112" s="57"/>
      <c r="L112" s="5"/>
      <c r="M112" s="5"/>
      <c r="N112" s="5"/>
      <c r="O112" s="57"/>
      <c r="T112" s="58"/>
      <c r="U112" s="58"/>
      <c r="V112" s="58"/>
      <c r="W112" s="58"/>
      <c r="X112" s="14"/>
      <c r="Y112" s="14"/>
      <c r="Z112" s="14"/>
    </row>
    <row r="113" spans="1:26" ht="12.75" customHeight="1" x14ac:dyDescent="0.4">
      <c r="A113" s="2">
        <v>16</v>
      </c>
      <c r="B113" s="110" t="s">
        <v>95</v>
      </c>
      <c r="C113" s="71">
        <v>3</v>
      </c>
      <c r="D113" s="5"/>
      <c r="E113" s="67"/>
      <c r="F113" s="5"/>
      <c r="G113" s="57"/>
      <c r="H113" s="5"/>
      <c r="I113" s="5"/>
      <c r="J113" s="57"/>
      <c r="K113" s="57"/>
      <c r="L113" s="5"/>
      <c r="M113" s="5"/>
      <c r="N113" s="5"/>
      <c r="O113" s="57"/>
      <c r="T113" s="58"/>
      <c r="U113" s="58"/>
      <c r="V113" s="58"/>
      <c r="W113" s="58"/>
      <c r="X113" s="14"/>
      <c r="Y113" s="14"/>
      <c r="Z113" s="14"/>
    </row>
    <row r="114" spans="1:26" ht="12.75" customHeight="1" x14ac:dyDescent="0.4">
      <c r="A114" s="2"/>
      <c r="B114" s="101"/>
      <c r="C114" s="57"/>
      <c r="D114" s="5"/>
      <c r="E114" s="63"/>
      <c r="F114" s="111" t="str">
        <f>IF(C112&gt;C113,B112,IF(C113&gt;C112,B113,""))</f>
        <v>TOK Leisa Rogers &amp; Mike Nunn</v>
      </c>
      <c r="G114" s="71">
        <v>3</v>
      </c>
      <c r="H114" s="63"/>
      <c r="I114" s="5"/>
      <c r="J114" s="163" t="str">
        <f>sections!B1</f>
        <v>CNZ Masters Pairs</v>
      </c>
      <c r="K114" s="148"/>
      <c r="L114" s="148"/>
      <c r="M114" s="148"/>
      <c r="N114" s="148"/>
      <c r="O114" s="57"/>
      <c r="T114" s="58"/>
      <c r="U114" s="58"/>
      <c r="V114" s="58"/>
      <c r="W114" s="58"/>
      <c r="X114" s="14"/>
      <c r="Y114" s="14"/>
      <c r="Z114" s="14"/>
    </row>
    <row r="115" spans="1:26" ht="12.75" customHeight="1" x14ac:dyDescent="0.4">
      <c r="A115" s="2"/>
      <c r="B115" s="101"/>
      <c r="C115" s="57"/>
      <c r="D115" s="5"/>
      <c r="E115" s="67"/>
      <c r="F115" s="112" t="s">
        <v>137</v>
      </c>
      <c r="G115" s="71">
        <v>2</v>
      </c>
      <c r="H115" s="5"/>
      <c r="I115" s="67"/>
      <c r="J115" s="148"/>
      <c r="K115" s="148"/>
      <c r="L115" s="148"/>
      <c r="M115" s="148"/>
      <c r="N115" s="148"/>
      <c r="O115" s="57"/>
      <c r="T115" s="58"/>
      <c r="U115" s="58"/>
      <c r="V115" s="58"/>
      <c r="W115" s="58"/>
      <c r="X115" s="14"/>
      <c r="Y115" s="14"/>
      <c r="Z115" s="14"/>
    </row>
    <row r="116" spans="1:26" ht="12.75" customHeight="1" x14ac:dyDescent="0.4">
      <c r="A116" s="2">
        <v>9</v>
      </c>
      <c r="B116" s="113" t="s">
        <v>278</v>
      </c>
      <c r="C116" s="71">
        <v>1</v>
      </c>
      <c r="D116" s="63"/>
      <c r="E116" s="67"/>
      <c r="F116" s="5"/>
      <c r="G116" s="57"/>
      <c r="H116" s="5"/>
      <c r="I116" s="67"/>
      <c r="J116" s="161" t="str">
        <f>sections!D1</f>
        <v>14/07/2025 - 15/07/2025</v>
      </c>
      <c r="K116" s="148"/>
      <c r="L116" s="148"/>
      <c r="M116" s="148"/>
      <c r="N116" s="148"/>
      <c r="O116" s="57"/>
      <c r="T116" s="58"/>
      <c r="U116" s="58"/>
      <c r="V116" s="58"/>
      <c r="W116" s="58"/>
      <c r="X116" s="14"/>
      <c r="Y116" s="14"/>
      <c r="Z116" s="14"/>
    </row>
    <row r="117" spans="1:26" ht="12.75" customHeight="1" x14ac:dyDescent="0.4">
      <c r="A117" s="2">
        <v>8</v>
      </c>
      <c r="B117" s="112" t="s">
        <v>137</v>
      </c>
      <c r="C117" s="71">
        <v>3</v>
      </c>
      <c r="D117" s="5"/>
      <c r="E117" s="5"/>
      <c r="F117" s="5"/>
      <c r="G117" s="57"/>
      <c r="H117" s="5"/>
      <c r="I117" s="67"/>
      <c r="J117" s="5"/>
      <c r="K117" s="57"/>
      <c r="L117" s="5"/>
      <c r="M117" s="5"/>
      <c r="N117" s="5"/>
      <c r="O117" s="57"/>
      <c r="T117" s="58"/>
      <c r="U117" s="58"/>
      <c r="V117" s="58"/>
      <c r="W117" s="58"/>
      <c r="X117" s="14"/>
      <c r="Y117" s="14"/>
      <c r="Z117" s="14"/>
    </row>
    <row r="118" spans="1:26" ht="12.75" customHeight="1" x14ac:dyDescent="0.4">
      <c r="A118" s="2"/>
      <c r="B118" s="101"/>
      <c r="C118" s="57"/>
      <c r="D118" s="5"/>
      <c r="E118" s="5"/>
      <c r="F118" s="5"/>
      <c r="G118" s="57"/>
      <c r="H118" s="5"/>
      <c r="I118" s="63"/>
      <c r="J118" s="111" t="str">
        <f>IF(G114&gt;G115,F114,IF(G115&gt;G114,F115,""))</f>
        <v>TOK Leisa Rogers &amp; Mike Nunn</v>
      </c>
      <c r="K118" s="71">
        <v>0</v>
      </c>
      <c r="L118" s="63"/>
      <c r="M118" s="5"/>
      <c r="N118" s="5"/>
      <c r="O118" s="57"/>
      <c r="T118" s="58"/>
      <c r="U118" s="58"/>
      <c r="V118" s="58"/>
      <c r="W118" s="58"/>
      <c r="X118" s="14"/>
      <c r="Y118" s="14"/>
      <c r="Z118" s="14"/>
    </row>
    <row r="119" spans="1:26" ht="12.75" customHeight="1" x14ac:dyDescent="0.4">
      <c r="A119" s="2"/>
      <c r="B119" s="101"/>
      <c r="C119" s="57"/>
      <c r="D119" s="5"/>
      <c r="E119" s="5"/>
      <c r="F119" s="5"/>
      <c r="G119" s="57"/>
      <c r="H119" s="5"/>
      <c r="I119" s="67"/>
      <c r="J119" s="114" t="str">
        <f>IF(G122&gt;G123,F122,IF(G123&gt;G122,F123,""))</f>
        <v>WHG John Stevens &amp; Jim Devine</v>
      </c>
      <c r="K119" s="71">
        <v>3</v>
      </c>
      <c r="L119" s="5"/>
      <c r="M119" s="67"/>
      <c r="N119" s="5"/>
      <c r="O119" s="57"/>
      <c r="T119" s="58"/>
      <c r="U119" s="58"/>
      <c r="V119" s="58"/>
      <c r="W119" s="58"/>
      <c r="X119" s="14"/>
      <c r="Y119" s="14"/>
      <c r="Z119" s="14"/>
    </row>
    <row r="120" spans="1:26" ht="12.75" customHeight="1" x14ac:dyDescent="0.4">
      <c r="A120" s="2">
        <v>5</v>
      </c>
      <c r="B120" s="115" t="s">
        <v>123</v>
      </c>
      <c r="C120" s="71">
        <v>3</v>
      </c>
      <c r="D120" s="63"/>
      <c r="E120" s="5"/>
      <c r="F120" s="5"/>
      <c r="G120" s="57"/>
      <c r="H120" s="5"/>
      <c r="I120" s="67"/>
      <c r="J120" s="5"/>
      <c r="K120" s="57"/>
      <c r="L120" s="5"/>
      <c r="M120" s="67"/>
      <c r="N120" s="5"/>
      <c r="O120" s="57"/>
      <c r="T120" s="58"/>
      <c r="U120" s="58"/>
      <c r="V120" s="58"/>
      <c r="W120" s="58"/>
      <c r="X120" s="14"/>
      <c r="Y120" s="14"/>
      <c r="Z120" s="14"/>
    </row>
    <row r="121" spans="1:26" ht="12.75" customHeight="1" x14ac:dyDescent="0.4">
      <c r="A121" s="2">
        <v>12</v>
      </c>
      <c r="B121" s="116" t="s">
        <v>111</v>
      </c>
      <c r="C121" s="71">
        <v>0</v>
      </c>
      <c r="D121" s="5"/>
      <c r="E121" s="67"/>
      <c r="F121" s="5"/>
      <c r="G121" s="57"/>
      <c r="H121" s="5"/>
      <c r="I121" s="67"/>
      <c r="J121" s="5"/>
      <c r="K121" s="57"/>
      <c r="L121" s="5"/>
      <c r="M121" s="67"/>
      <c r="N121" s="5"/>
      <c r="O121" s="57"/>
      <c r="T121" s="58"/>
      <c r="U121" s="58"/>
      <c r="V121" s="58"/>
      <c r="W121" s="58"/>
      <c r="X121" s="14"/>
      <c r="Y121" s="14"/>
      <c r="Z121" s="14"/>
    </row>
    <row r="122" spans="1:26" ht="12.75" customHeight="1" x14ac:dyDescent="0.4">
      <c r="A122" s="2"/>
      <c r="B122" s="101"/>
      <c r="C122" s="57"/>
      <c r="D122" s="5"/>
      <c r="E122" s="63"/>
      <c r="F122" s="115" t="s">
        <v>123</v>
      </c>
      <c r="G122" s="71">
        <v>0</v>
      </c>
      <c r="H122" s="63"/>
      <c r="I122" s="67"/>
      <c r="J122" s="5"/>
      <c r="K122" s="57"/>
      <c r="L122" s="5"/>
      <c r="M122" s="67"/>
      <c r="N122" s="5"/>
      <c r="O122" s="57"/>
      <c r="T122" s="58"/>
      <c r="U122" s="58"/>
      <c r="V122" s="58"/>
      <c r="W122" s="58"/>
      <c r="X122" s="14"/>
      <c r="Y122" s="14"/>
      <c r="Z122" s="14"/>
    </row>
    <row r="123" spans="1:26" ht="12.75" customHeight="1" x14ac:dyDescent="0.4">
      <c r="A123" s="2"/>
      <c r="B123" s="101"/>
      <c r="C123" s="57"/>
      <c r="D123" s="5"/>
      <c r="E123" s="67"/>
      <c r="F123" s="117" t="s">
        <v>105</v>
      </c>
      <c r="G123" s="71">
        <v>3</v>
      </c>
      <c r="H123" s="5"/>
      <c r="I123" s="5"/>
      <c r="J123" s="5"/>
      <c r="K123" s="57"/>
      <c r="L123" s="5"/>
      <c r="M123" s="67"/>
      <c r="N123" s="5"/>
      <c r="O123" s="57"/>
      <c r="T123" s="58"/>
      <c r="U123" s="58"/>
      <c r="V123" s="58"/>
      <c r="W123" s="58"/>
      <c r="X123" s="14"/>
      <c r="Y123" s="14"/>
      <c r="Z123" s="14"/>
    </row>
    <row r="124" spans="1:26" ht="12.75" customHeight="1" x14ac:dyDescent="0.4">
      <c r="A124" s="2">
        <v>13</v>
      </c>
      <c r="B124" s="118" t="s">
        <v>113</v>
      </c>
      <c r="C124" s="71">
        <v>0</v>
      </c>
      <c r="D124" s="63"/>
      <c r="E124" s="67"/>
      <c r="F124" s="5"/>
      <c r="G124" s="57"/>
      <c r="H124" s="5"/>
      <c r="I124" s="5"/>
      <c r="J124" s="5"/>
      <c r="K124" s="57"/>
      <c r="L124" s="5"/>
      <c r="M124" s="67"/>
      <c r="N124" s="162" t="s">
        <v>279</v>
      </c>
      <c r="O124" s="148"/>
      <c r="T124" s="58"/>
      <c r="U124" s="58"/>
      <c r="V124" s="58"/>
      <c r="W124" s="58"/>
      <c r="X124" s="14"/>
      <c r="Y124" s="14"/>
      <c r="Z124" s="14"/>
    </row>
    <row r="125" spans="1:26" ht="12.75" customHeight="1" x14ac:dyDescent="0.4">
      <c r="A125" s="2">
        <v>4</v>
      </c>
      <c r="B125" s="112" t="s">
        <v>105</v>
      </c>
      <c r="C125" s="71">
        <v>3</v>
      </c>
      <c r="D125" s="5"/>
      <c r="E125" s="5"/>
      <c r="F125" s="5"/>
      <c r="G125" s="57"/>
      <c r="H125" s="5"/>
      <c r="I125" s="5"/>
      <c r="J125" s="5"/>
      <c r="K125" s="57"/>
      <c r="L125" s="5"/>
      <c r="M125" s="67"/>
      <c r="N125" s="142"/>
      <c r="O125" s="142"/>
      <c r="T125" s="58"/>
      <c r="U125" s="58"/>
      <c r="V125" s="58"/>
      <c r="W125" s="58"/>
      <c r="X125" s="14"/>
      <c r="Y125" s="14"/>
      <c r="Z125" s="14"/>
    </row>
    <row r="126" spans="1:26" ht="12.75" customHeight="1" x14ac:dyDescent="0.4">
      <c r="A126" s="2"/>
      <c r="B126" s="101"/>
      <c r="C126" s="57"/>
      <c r="D126" s="5"/>
      <c r="E126" s="5"/>
      <c r="F126" s="57"/>
      <c r="G126" s="57"/>
      <c r="H126" s="5"/>
      <c r="I126" s="5"/>
      <c r="J126" s="57"/>
      <c r="K126" s="57"/>
      <c r="L126" s="5"/>
      <c r="M126" s="63"/>
      <c r="N126" s="111" t="str">
        <f>IF(K118&gt;K119,J118,IF(K119&gt;K118,J119,""))</f>
        <v>WHG John Stevens &amp; Jim Devine</v>
      </c>
      <c r="O126" s="71">
        <v>3</v>
      </c>
      <c r="T126" s="58"/>
      <c r="U126" s="58"/>
      <c r="V126" s="58"/>
      <c r="W126" s="58"/>
      <c r="X126" s="14"/>
    </row>
    <row r="127" spans="1:26" ht="12.75" customHeight="1" x14ac:dyDescent="0.4">
      <c r="A127" s="2"/>
      <c r="B127" s="101"/>
      <c r="C127" s="57"/>
      <c r="D127" s="5"/>
      <c r="E127" s="5"/>
      <c r="F127" s="5"/>
      <c r="G127" s="57"/>
      <c r="H127" s="5"/>
      <c r="I127" s="5"/>
      <c r="J127" s="5"/>
      <c r="K127" s="57"/>
      <c r="L127" s="5"/>
      <c r="M127" s="67"/>
      <c r="N127" s="114" t="str">
        <f>IF(K134&gt;K135,J134,IF(K135&gt;K134,J135,""))</f>
        <v>HOW Nina Massold &amp; Paul Gardner-Brown</v>
      </c>
      <c r="O127" s="71">
        <v>1</v>
      </c>
      <c r="T127" s="58"/>
      <c r="U127" s="58"/>
      <c r="V127" s="58"/>
      <c r="W127" s="58"/>
      <c r="X127" s="14"/>
    </row>
    <row r="128" spans="1:26" ht="12.75" customHeight="1" x14ac:dyDescent="0.4">
      <c r="A128" s="2">
        <v>3</v>
      </c>
      <c r="B128" s="6" t="s">
        <v>280</v>
      </c>
      <c r="C128" s="71">
        <v>0</v>
      </c>
      <c r="D128" s="63"/>
      <c r="E128" s="5"/>
      <c r="F128" s="5"/>
      <c r="G128" s="57"/>
      <c r="H128" s="5"/>
      <c r="I128" s="5"/>
      <c r="J128" s="5"/>
      <c r="K128" s="57"/>
      <c r="L128" s="5"/>
      <c r="M128" s="67"/>
      <c r="N128" s="57" t="s">
        <v>273</v>
      </c>
      <c r="O128" s="57"/>
      <c r="T128" s="58"/>
      <c r="U128" s="58"/>
      <c r="V128" s="58"/>
      <c r="W128" s="58"/>
      <c r="X128" s="14"/>
    </row>
    <row r="129" spans="1:24" ht="12.75" customHeight="1" x14ac:dyDescent="0.4">
      <c r="A129" s="2">
        <v>14</v>
      </c>
      <c r="B129" s="116" t="s">
        <v>281</v>
      </c>
      <c r="C129" s="71">
        <v>3</v>
      </c>
      <c r="D129" s="5"/>
      <c r="E129" s="67"/>
      <c r="F129" s="5"/>
      <c r="G129" s="57"/>
      <c r="H129" s="5"/>
      <c r="I129" s="5"/>
      <c r="J129" s="5"/>
      <c r="K129" s="57"/>
      <c r="L129" s="5"/>
      <c r="M129" s="67"/>
      <c r="N129" s="5"/>
      <c r="O129" s="57"/>
      <c r="T129" s="58"/>
      <c r="U129" s="58"/>
      <c r="V129" s="58"/>
      <c r="W129" s="58"/>
      <c r="X129" s="14"/>
    </row>
    <row r="130" spans="1:24" ht="12.75" customHeight="1" x14ac:dyDescent="0.4">
      <c r="A130" s="2"/>
      <c r="B130" s="101"/>
      <c r="C130" s="57"/>
      <c r="D130" s="5"/>
      <c r="E130" s="63"/>
      <c r="F130" s="116" t="s">
        <v>281</v>
      </c>
      <c r="G130" s="71">
        <v>2</v>
      </c>
      <c r="H130" s="63"/>
      <c r="I130" s="5"/>
      <c r="J130" s="5"/>
      <c r="K130" s="57"/>
      <c r="L130" s="5"/>
      <c r="M130" s="67"/>
      <c r="N130" s="57"/>
      <c r="O130" s="57"/>
      <c r="T130" s="58"/>
      <c r="U130" s="58"/>
      <c r="V130" s="58"/>
      <c r="W130" s="58"/>
      <c r="X130" s="14"/>
    </row>
    <row r="131" spans="1:24" ht="12.75" customHeight="1" x14ac:dyDescent="0.4">
      <c r="A131" s="2"/>
      <c r="B131" s="101"/>
      <c r="C131" s="57"/>
      <c r="D131" s="5"/>
      <c r="E131" s="67"/>
      <c r="F131" s="112" t="s">
        <v>101</v>
      </c>
      <c r="G131" s="71">
        <v>3</v>
      </c>
      <c r="H131" s="5"/>
      <c r="I131" s="67"/>
      <c r="J131" s="5"/>
      <c r="K131" s="57"/>
      <c r="L131" s="5"/>
      <c r="M131" s="67"/>
      <c r="N131" s="5"/>
      <c r="O131" s="57"/>
      <c r="T131" s="58"/>
      <c r="U131" s="58"/>
      <c r="V131" s="58"/>
      <c r="W131" s="58"/>
      <c r="X131" s="14"/>
    </row>
    <row r="132" spans="1:24" ht="12.75" customHeight="1" x14ac:dyDescent="0.4">
      <c r="A132" s="2">
        <v>11</v>
      </c>
      <c r="B132" s="118" t="s">
        <v>282</v>
      </c>
      <c r="C132" s="71">
        <v>0</v>
      </c>
      <c r="D132" s="63"/>
      <c r="E132" s="67"/>
      <c r="F132" s="5"/>
      <c r="G132" s="57"/>
      <c r="H132" s="5"/>
      <c r="I132" s="67"/>
      <c r="J132" s="5"/>
      <c r="K132" s="57"/>
      <c r="L132" s="5"/>
      <c r="M132" s="67"/>
      <c r="N132" s="5"/>
      <c r="O132" s="57"/>
      <c r="T132" s="58"/>
      <c r="U132" s="58"/>
      <c r="V132" s="58"/>
      <c r="W132" s="58"/>
      <c r="X132" s="14"/>
    </row>
    <row r="133" spans="1:24" ht="12.75" customHeight="1" x14ac:dyDescent="0.4">
      <c r="A133" s="2">
        <v>6</v>
      </c>
      <c r="B133" s="112" t="s">
        <v>101</v>
      </c>
      <c r="C133" s="71">
        <v>3</v>
      </c>
      <c r="D133" s="5"/>
      <c r="E133" s="5"/>
      <c r="F133" s="5"/>
      <c r="G133" s="57"/>
      <c r="H133" s="5"/>
      <c r="I133" s="67"/>
      <c r="J133" s="5"/>
      <c r="K133" s="57"/>
      <c r="L133" s="5"/>
      <c r="M133" s="67"/>
      <c r="N133" s="5"/>
      <c r="O133" s="57"/>
      <c r="T133" s="58"/>
      <c r="U133" s="58"/>
      <c r="V133" s="58"/>
      <c r="W133" s="58"/>
      <c r="X133" s="14"/>
    </row>
    <row r="134" spans="1:24" ht="12.75" customHeight="1" x14ac:dyDescent="0.4">
      <c r="A134" s="2"/>
      <c r="B134" s="101"/>
      <c r="C134" s="57"/>
      <c r="D134" s="5"/>
      <c r="E134" s="5"/>
      <c r="F134" s="5"/>
      <c r="G134" s="57"/>
      <c r="H134" s="5"/>
      <c r="I134" s="63"/>
      <c r="J134" s="99" t="str">
        <f>IF(G130&gt;G131,F130,IF(G131&gt;G130,F131,""))</f>
        <v>HOW Nina Massold &amp; Paul Gardner-Brown</v>
      </c>
      <c r="K134" s="71">
        <v>3</v>
      </c>
      <c r="L134" s="63"/>
      <c r="M134" s="67"/>
      <c r="N134" s="5"/>
      <c r="O134" s="57"/>
      <c r="T134" s="58"/>
      <c r="U134" s="58"/>
      <c r="V134" s="58"/>
      <c r="W134" s="58"/>
      <c r="X134" s="14"/>
    </row>
    <row r="135" spans="1:24" ht="12.75" customHeight="1" x14ac:dyDescent="0.4">
      <c r="A135" s="2"/>
      <c r="B135" s="101"/>
      <c r="C135" s="57"/>
      <c r="D135" s="5"/>
      <c r="E135" s="5"/>
      <c r="F135" s="5"/>
      <c r="G135" s="57"/>
      <c r="H135" s="5"/>
      <c r="I135" s="67"/>
      <c r="J135" s="119" t="str">
        <f>IF(G138&gt;G139,F138,IF(G139&gt;G138,F139,""))</f>
        <v>BIR Tina Fatuesi &amp; Peter Grimes</v>
      </c>
      <c r="K135" s="71">
        <v>2</v>
      </c>
      <c r="L135" s="5"/>
      <c r="M135" s="5"/>
      <c r="N135" s="5"/>
      <c r="O135" s="57"/>
      <c r="T135" s="58"/>
      <c r="U135" s="58"/>
      <c r="V135" s="58"/>
      <c r="W135" s="58"/>
      <c r="X135" s="14"/>
    </row>
    <row r="136" spans="1:24" ht="12.75" customHeight="1" x14ac:dyDescent="0.4">
      <c r="A136" s="2">
        <v>7</v>
      </c>
      <c r="B136" s="115" t="s">
        <v>131</v>
      </c>
      <c r="C136" s="71">
        <v>0</v>
      </c>
      <c r="D136" s="63"/>
      <c r="E136" s="5"/>
      <c r="F136" s="5"/>
      <c r="G136" s="57"/>
      <c r="H136" s="5"/>
      <c r="I136" s="67"/>
      <c r="J136" s="57" t="s">
        <v>274</v>
      </c>
      <c r="K136" s="57"/>
      <c r="L136" s="5"/>
      <c r="M136" s="5"/>
      <c r="N136" s="5"/>
      <c r="O136" s="57"/>
      <c r="T136" s="58"/>
      <c r="U136" s="58"/>
      <c r="V136" s="58"/>
      <c r="W136" s="58"/>
      <c r="X136" s="14"/>
    </row>
    <row r="137" spans="1:24" ht="12.75" customHeight="1" x14ac:dyDescent="0.4">
      <c r="A137" s="2">
        <v>10</v>
      </c>
      <c r="B137" s="116" t="s">
        <v>121</v>
      </c>
      <c r="C137" s="71">
        <v>3</v>
      </c>
      <c r="D137" s="5"/>
      <c r="E137" s="67"/>
      <c r="F137" s="5"/>
      <c r="G137" s="57"/>
      <c r="H137" s="5"/>
      <c r="I137" s="67"/>
      <c r="J137" s="5"/>
      <c r="K137" s="57"/>
      <c r="L137" s="5"/>
      <c r="M137" s="5"/>
      <c r="N137" s="5"/>
      <c r="O137" s="57"/>
      <c r="T137" s="58"/>
      <c r="U137" s="58"/>
      <c r="V137" s="58"/>
      <c r="W137" s="58"/>
      <c r="X137" s="14"/>
    </row>
    <row r="138" spans="1:24" ht="12.75" customHeight="1" x14ac:dyDescent="0.4">
      <c r="A138" s="2"/>
      <c r="B138" s="101"/>
      <c r="C138" s="57"/>
      <c r="D138" s="5"/>
      <c r="E138" s="63"/>
      <c r="F138" s="116" t="s">
        <v>121</v>
      </c>
      <c r="G138" s="71">
        <v>3</v>
      </c>
      <c r="H138" s="63"/>
      <c r="I138" s="67"/>
      <c r="J138" s="5"/>
      <c r="K138" s="57"/>
      <c r="L138" s="5"/>
      <c r="M138" s="5"/>
      <c r="N138" s="5"/>
      <c r="O138" s="57"/>
      <c r="T138" s="58"/>
      <c r="U138" s="58"/>
      <c r="V138" s="58"/>
      <c r="W138" s="58"/>
      <c r="X138" s="14"/>
    </row>
    <row r="139" spans="1:24" ht="12.75" customHeight="1" x14ac:dyDescent="0.4">
      <c r="A139" s="2"/>
      <c r="B139" s="101"/>
      <c r="C139" s="57"/>
      <c r="D139" s="5"/>
      <c r="E139" s="67"/>
      <c r="F139" s="113" t="s">
        <v>149</v>
      </c>
      <c r="G139" s="71">
        <v>1</v>
      </c>
      <c r="H139" s="5"/>
      <c r="I139" s="5"/>
      <c r="J139" s="5"/>
      <c r="K139" s="57"/>
      <c r="L139" s="5"/>
      <c r="M139" s="5"/>
      <c r="N139" s="5"/>
      <c r="O139" s="57"/>
      <c r="T139" s="58"/>
      <c r="U139" s="58"/>
      <c r="V139" s="58"/>
      <c r="W139" s="58"/>
      <c r="X139" s="14"/>
    </row>
    <row r="140" spans="1:24" ht="12.75" customHeight="1" x14ac:dyDescent="0.4">
      <c r="A140" s="2">
        <v>15</v>
      </c>
      <c r="B140" s="118" t="s">
        <v>283</v>
      </c>
      <c r="C140" s="71">
        <v>0</v>
      </c>
      <c r="D140" s="63"/>
      <c r="E140" s="67"/>
      <c r="F140" s="57" t="s">
        <v>275</v>
      </c>
      <c r="G140" s="57"/>
      <c r="H140" s="5"/>
      <c r="I140" s="5"/>
      <c r="J140" s="5"/>
      <c r="K140" s="57"/>
      <c r="L140" s="5"/>
      <c r="M140" s="5"/>
      <c r="N140" s="5"/>
      <c r="O140" s="57"/>
      <c r="T140" s="58"/>
      <c r="U140" s="58"/>
      <c r="V140" s="58"/>
      <c r="W140" s="58"/>
      <c r="X140" s="14"/>
    </row>
    <row r="141" spans="1:24" ht="12.75" customHeight="1" x14ac:dyDescent="0.4">
      <c r="A141" s="2">
        <v>2</v>
      </c>
      <c r="B141" s="113" t="s">
        <v>149</v>
      </c>
      <c r="C141" s="71">
        <v>3</v>
      </c>
      <c r="D141" s="5"/>
      <c r="E141" s="5"/>
      <c r="F141" s="5"/>
      <c r="G141" s="57"/>
      <c r="H141" s="5"/>
      <c r="I141" s="5"/>
      <c r="J141" s="5"/>
      <c r="K141" s="57"/>
      <c r="L141" s="5"/>
      <c r="M141" s="5"/>
      <c r="N141" s="5"/>
      <c r="O141" s="57"/>
      <c r="T141" s="58"/>
      <c r="U141" s="58"/>
      <c r="V141" s="58"/>
      <c r="W141" s="58"/>
      <c r="X141" s="14"/>
    </row>
    <row r="142" spans="1:24" ht="12.75" customHeight="1" x14ac:dyDescent="0.35">
      <c r="B142" s="62"/>
      <c r="C142" s="5"/>
      <c r="T142" s="58"/>
      <c r="U142" s="58"/>
      <c r="V142" s="58"/>
      <c r="W142" s="58"/>
      <c r="X142" s="14"/>
    </row>
    <row r="143" spans="1:24" ht="12.75" customHeight="1" x14ac:dyDescent="0.35">
      <c r="B143" s="62"/>
      <c r="T143" s="58"/>
      <c r="U143" s="58"/>
      <c r="V143" s="58"/>
      <c r="W143" s="58"/>
      <c r="X143" s="14"/>
    </row>
    <row r="144" spans="1:24" ht="12.75" customHeight="1" x14ac:dyDescent="0.35">
      <c r="B144" s="62"/>
      <c r="T144" s="58"/>
      <c r="U144" s="58"/>
      <c r="V144" s="58"/>
      <c r="W144" s="58"/>
      <c r="X144" s="14"/>
    </row>
    <row r="145" spans="2:24" ht="12.75" customHeight="1" x14ac:dyDescent="0.35">
      <c r="B145" s="62"/>
      <c r="T145" s="58"/>
      <c r="U145" s="58"/>
      <c r="V145" s="58"/>
      <c r="W145" s="58"/>
      <c r="X145" s="14"/>
    </row>
    <row r="146" spans="2:24" ht="12.75" customHeight="1" x14ac:dyDescent="0.35">
      <c r="B146" s="62"/>
      <c r="T146" s="58"/>
      <c r="U146" s="58"/>
      <c r="V146" s="58"/>
      <c r="W146" s="58"/>
      <c r="X146" s="14"/>
    </row>
    <row r="147" spans="2:24" ht="12.75" customHeight="1" x14ac:dyDescent="0.35">
      <c r="B147" s="62"/>
      <c r="T147" s="58"/>
      <c r="U147" s="58"/>
      <c r="V147" s="58"/>
      <c r="W147" s="58"/>
      <c r="X147" s="14"/>
    </row>
    <row r="148" spans="2:24" ht="12.75" customHeight="1" x14ac:dyDescent="0.35">
      <c r="B148" s="62"/>
      <c r="T148" s="58"/>
      <c r="U148" s="58"/>
      <c r="V148" s="58"/>
      <c r="W148" s="58"/>
      <c r="X148" s="14"/>
    </row>
    <row r="149" spans="2:24" ht="12.75" customHeight="1" x14ac:dyDescent="0.35">
      <c r="B149" s="62"/>
      <c r="T149" s="58"/>
      <c r="U149" s="58"/>
      <c r="V149" s="58"/>
      <c r="W149" s="58"/>
      <c r="X149" s="14"/>
    </row>
    <row r="150" spans="2:24" ht="12.75" customHeight="1" x14ac:dyDescent="0.35">
      <c r="B150" s="62"/>
      <c r="T150" s="58"/>
      <c r="U150" s="58"/>
      <c r="V150" s="58"/>
      <c r="W150" s="58"/>
      <c r="X150" s="14"/>
    </row>
    <row r="151" spans="2:24" ht="12.75" customHeight="1" x14ac:dyDescent="0.35">
      <c r="B151" s="62"/>
      <c r="T151" s="58"/>
      <c r="U151" s="58"/>
      <c r="V151" s="58"/>
      <c r="W151" s="58"/>
      <c r="X151" s="14"/>
    </row>
    <row r="152" spans="2:24" ht="12.75" customHeight="1" x14ac:dyDescent="0.35">
      <c r="B152" s="62"/>
      <c r="T152" s="58"/>
      <c r="U152" s="58"/>
      <c r="V152" s="58"/>
      <c r="W152" s="58"/>
      <c r="X152" s="14"/>
    </row>
    <row r="153" spans="2:24" ht="12.75" customHeight="1" x14ac:dyDescent="0.35">
      <c r="B153" s="62"/>
      <c r="T153" s="58"/>
      <c r="U153" s="58"/>
      <c r="V153" s="58"/>
      <c r="W153" s="58"/>
      <c r="X153" s="14"/>
    </row>
    <row r="154" spans="2:24" ht="12.75" customHeight="1" x14ac:dyDescent="0.35">
      <c r="B154" s="62"/>
      <c r="T154" s="58"/>
      <c r="U154" s="58"/>
      <c r="V154" s="58"/>
      <c r="W154" s="58"/>
      <c r="X154" s="14"/>
    </row>
    <row r="155" spans="2:24" ht="12.75" customHeight="1" x14ac:dyDescent="0.35">
      <c r="B155" s="62"/>
      <c r="T155" s="58"/>
      <c r="U155" s="58"/>
      <c r="V155" s="58"/>
      <c r="W155" s="58"/>
      <c r="X155" s="14"/>
    </row>
    <row r="156" spans="2:24" ht="12.75" customHeight="1" x14ac:dyDescent="0.35">
      <c r="B156" s="62"/>
      <c r="T156" s="58"/>
      <c r="U156" s="58"/>
      <c r="V156" s="58"/>
      <c r="W156" s="58"/>
      <c r="X156" s="14"/>
    </row>
    <row r="157" spans="2:24" ht="12.75" customHeight="1" x14ac:dyDescent="0.35">
      <c r="B157" s="62"/>
      <c r="T157" s="58"/>
      <c r="U157" s="58"/>
      <c r="V157" s="58"/>
      <c r="W157" s="58"/>
      <c r="X157" s="14"/>
    </row>
    <row r="158" spans="2:24" ht="12.75" customHeight="1" x14ac:dyDescent="0.35">
      <c r="B158" s="62"/>
      <c r="T158" s="58"/>
      <c r="U158" s="58"/>
      <c r="V158" s="58"/>
      <c r="W158" s="58"/>
      <c r="X158" s="14"/>
    </row>
    <row r="159" spans="2:24" ht="12.75" customHeight="1" x14ac:dyDescent="0.35">
      <c r="B159" s="62"/>
      <c r="T159" s="58"/>
      <c r="U159" s="58"/>
      <c r="V159" s="58"/>
      <c r="W159" s="58"/>
      <c r="X159" s="14"/>
    </row>
    <row r="160" spans="2:24" ht="12.75" customHeight="1" x14ac:dyDescent="0.35">
      <c r="B160" s="62"/>
      <c r="T160" s="58"/>
      <c r="U160" s="58"/>
      <c r="V160" s="58"/>
      <c r="W160" s="58"/>
      <c r="X160" s="14"/>
    </row>
    <row r="161" spans="2:24" ht="12.75" customHeight="1" x14ac:dyDescent="0.35">
      <c r="B161" s="62"/>
      <c r="T161" s="58"/>
      <c r="U161" s="58"/>
      <c r="V161" s="58"/>
      <c r="W161" s="58"/>
      <c r="X161" s="14"/>
    </row>
    <row r="162" spans="2:24" ht="12.75" customHeight="1" x14ac:dyDescent="0.35">
      <c r="B162" s="62"/>
      <c r="T162" s="58"/>
      <c r="U162" s="58"/>
      <c r="V162" s="58"/>
      <c r="W162" s="58"/>
      <c r="X162" s="14"/>
    </row>
    <row r="163" spans="2:24" ht="12.75" customHeight="1" x14ac:dyDescent="0.35">
      <c r="B163" s="62"/>
      <c r="T163" s="58"/>
      <c r="U163" s="58"/>
      <c r="V163" s="58"/>
      <c r="W163" s="58"/>
      <c r="X163" s="14"/>
    </row>
    <row r="164" spans="2:24" ht="12.75" customHeight="1" x14ac:dyDescent="0.35">
      <c r="B164" s="62"/>
      <c r="T164" s="58"/>
      <c r="U164" s="58"/>
      <c r="V164" s="58"/>
      <c r="W164" s="58"/>
      <c r="X164" s="14"/>
    </row>
    <row r="165" spans="2:24" ht="12.75" customHeight="1" x14ac:dyDescent="0.35">
      <c r="B165" s="62"/>
      <c r="T165" s="58"/>
      <c r="U165" s="58"/>
      <c r="V165" s="58"/>
      <c r="W165" s="58"/>
      <c r="X165" s="14"/>
    </row>
    <row r="166" spans="2:24" ht="12.75" customHeight="1" x14ac:dyDescent="0.35">
      <c r="B166" s="62"/>
      <c r="T166" s="58"/>
      <c r="U166" s="58"/>
      <c r="V166" s="58"/>
      <c r="W166" s="58"/>
      <c r="X166" s="14"/>
    </row>
    <row r="167" spans="2:24" ht="12.75" customHeight="1" x14ac:dyDescent="0.35">
      <c r="B167" s="62"/>
      <c r="T167" s="58"/>
      <c r="U167" s="58"/>
      <c r="V167" s="58"/>
      <c r="W167" s="58"/>
      <c r="X167" s="14"/>
    </row>
    <row r="168" spans="2:24" ht="12.75" customHeight="1" x14ac:dyDescent="0.35">
      <c r="B168" s="62"/>
      <c r="T168" s="58"/>
      <c r="U168" s="58"/>
      <c r="V168" s="58"/>
      <c r="W168" s="58"/>
      <c r="X168" s="14"/>
    </row>
    <row r="169" spans="2:24" ht="12.75" customHeight="1" x14ac:dyDescent="0.35">
      <c r="B169" s="62"/>
      <c r="T169" s="58"/>
      <c r="U169" s="58"/>
      <c r="V169" s="58"/>
      <c r="W169" s="58"/>
      <c r="X169" s="14"/>
    </row>
    <row r="170" spans="2:24" ht="12.75" customHeight="1" x14ac:dyDescent="0.35">
      <c r="B170" s="62"/>
      <c r="T170" s="58"/>
      <c r="U170" s="58"/>
      <c r="V170" s="58"/>
      <c r="W170" s="58"/>
      <c r="X170" s="14"/>
    </row>
    <row r="171" spans="2:24" ht="12.75" customHeight="1" x14ac:dyDescent="0.35">
      <c r="B171" s="62"/>
      <c r="T171" s="58"/>
      <c r="U171" s="58"/>
      <c r="V171" s="58"/>
      <c r="W171" s="58"/>
      <c r="X171" s="14"/>
    </row>
    <row r="172" spans="2:24" ht="12.75" customHeight="1" x14ac:dyDescent="0.35">
      <c r="B172" s="62"/>
      <c r="T172" s="58"/>
      <c r="U172" s="58"/>
      <c r="V172" s="58"/>
      <c r="W172" s="58"/>
      <c r="X172" s="14"/>
    </row>
    <row r="173" spans="2:24" ht="12.75" customHeight="1" x14ac:dyDescent="0.35">
      <c r="B173" s="62"/>
      <c r="T173" s="58"/>
      <c r="U173" s="58"/>
      <c r="V173" s="58"/>
      <c r="W173" s="58"/>
      <c r="X173" s="14"/>
    </row>
    <row r="174" spans="2:24" ht="12.75" customHeight="1" x14ac:dyDescent="0.35">
      <c r="B174" s="62"/>
      <c r="T174" s="58"/>
      <c r="U174" s="58"/>
      <c r="V174" s="58"/>
      <c r="W174" s="58"/>
      <c r="X174" s="14"/>
    </row>
    <row r="175" spans="2:24" ht="12.75" customHeight="1" x14ac:dyDescent="0.35">
      <c r="B175" s="62"/>
      <c r="T175" s="58"/>
      <c r="U175" s="58"/>
      <c r="V175" s="58"/>
      <c r="W175" s="58"/>
      <c r="X175" s="14"/>
    </row>
    <row r="176" spans="2:24" ht="12.75" customHeight="1" x14ac:dyDescent="0.35">
      <c r="B176" s="62"/>
      <c r="T176" s="58"/>
      <c r="U176" s="58"/>
      <c r="V176" s="58"/>
      <c r="W176" s="58"/>
      <c r="X176" s="14"/>
    </row>
    <row r="177" spans="2:24" ht="12.75" customHeight="1" x14ac:dyDescent="0.35">
      <c r="B177" s="62"/>
      <c r="T177" s="58"/>
      <c r="U177" s="58"/>
      <c r="V177" s="58"/>
      <c r="W177" s="58"/>
      <c r="X177" s="14"/>
    </row>
    <row r="178" spans="2:24" ht="12.75" customHeight="1" x14ac:dyDescent="0.35">
      <c r="B178" s="62"/>
      <c r="T178" s="58"/>
      <c r="U178" s="58"/>
      <c r="V178" s="58"/>
      <c r="W178" s="58"/>
      <c r="X178" s="14"/>
    </row>
    <row r="179" spans="2:24" ht="12.75" customHeight="1" x14ac:dyDescent="0.35">
      <c r="B179" s="62"/>
      <c r="T179" s="58"/>
      <c r="U179" s="58"/>
      <c r="V179" s="58"/>
      <c r="W179" s="58"/>
      <c r="X179" s="14"/>
    </row>
    <row r="180" spans="2:24" ht="12.75" customHeight="1" x14ac:dyDescent="0.35">
      <c r="B180" s="62"/>
      <c r="T180" s="58"/>
      <c r="U180" s="58"/>
      <c r="V180" s="58"/>
      <c r="W180" s="58"/>
      <c r="X180" s="14"/>
    </row>
    <row r="181" spans="2:24" ht="12.75" customHeight="1" x14ac:dyDescent="0.35">
      <c r="B181" s="62"/>
      <c r="T181" s="58"/>
      <c r="U181" s="58"/>
      <c r="V181" s="58"/>
      <c r="W181" s="58"/>
      <c r="X181" s="14"/>
    </row>
    <row r="182" spans="2:24" ht="12.75" customHeight="1" x14ac:dyDescent="0.35">
      <c r="B182" s="62"/>
      <c r="T182" s="58"/>
      <c r="U182" s="58"/>
      <c r="V182" s="58"/>
      <c r="W182" s="58"/>
      <c r="X182" s="14"/>
    </row>
    <row r="183" spans="2:24" ht="12.75" customHeight="1" x14ac:dyDescent="0.35">
      <c r="B183" s="62"/>
      <c r="T183" s="58"/>
      <c r="U183" s="58"/>
      <c r="V183" s="58"/>
      <c r="W183" s="58"/>
      <c r="X183" s="14"/>
    </row>
    <row r="184" spans="2:24" ht="12.75" customHeight="1" x14ac:dyDescent="0.35">
      <c r="B184" s="62"/>
      <c r="T184" s="58"/>
      <c r="U184" s="58"/>
      <c r="V184" s="58"/>
      <c r="W184" s="58"/>
      <c r="X184" s="14"/>
    </row>
    <row r="185" spans="2:24" ht="12.75" customHeight="1" x14ac:dyDescent="0.35">
      <c r="B185" s="62"/>
      <c r="T185" s="58"/>
      <c r="U185" s="58"/>
      <c r="V185" s="58"/>
      <c r="W185" s="58"/>
      <c r="X185" s="14"/>
    </row>
    <row r="186" spans="2:24" ht="12.75" customHeight="1" x14ac:dyDescent="0.35">
      <c r="B186" s="62"/>
      <c r="T186" s="58"/>
      <c r="U186" s="58"/>
      <c r="V186" s="58"/>
      <c r="W186" s="58"/>
      <c r="X186" s="14"/>
    </row>
    <row r="187" spans="2:24" ht="12.75" customHeight="1" x14ac:dyDescent="0.35">
      <c r="B187" s="62"/>
      <c r="T187" s="58"/>
      <c r="U187" s="58"/>
      <c r="V187" s="58"/>
      <c r="W187" s="58"/>
      <c r="X187" s="14"/>
    </row>
    <row r="188" spans="2:24" ht="12.75" customHeight="1" x14ac:dyDescent="0.35">
      <c r="B188" s="62"/>
      <c r="T188" s="58"/>
      <c r="U188" s="58"/>
      <c r="V188" s="58"/>
      <c r="W188" s="58"/>
      <c r="X188" s="14"/>
    </row>
    <row r="189" spans="2:24" ht="12.75" customHeight="1" x14ac:dyDescent="0.35">
      <c r="B189" s="62"/>
      <c r="T189" s="58"/>
      <c r="U189" s="58"/>
      <c r="V189" s="58"/>
      <c r="W189" s="58"/>
      <c r="X189" s="14"/>
    </row>
    <row r="190" spans="2:24" ht="12.75" customHeight="1" x14ac:dyDescent="0.35">
      <c r="B190" s="62"/>
      <c r="T190" s="58"/>
      <c r="U190" s="58"/>
      <c r="V190" s="58"/>
      <c r="W190" s="58"/>
      <c r="X190" s="14"/>
    </row>
    <row r="191" spans="2:24" ht="12.75" customHeight="1" x14ac:dyDescent="0.35">
      <c r="B191" s="62"/>
      <c r="T191" s="58"/>
      <c r="U191" s="58"/>
      <c r="V191" s="58"/>
      <c r="W191" s="58"/>
      <c r="X191" s="14"/>
    </row>
    <row r="192" spans="2:24" ht="12.75" customHeight="1" x14ac:dyDescent="0.35">
      <c r="B192" s="62"/>
      <c r="T192" s="58"/>
      <c r="U192" s="58"/>
      <c r="V192" s="58"/>
      <c r="W192" s="58"/>
      <c r="X192" s="14"/>
    </row>
    <row r="193" spans="2:24" ht="12.75" customHeight="1" x14ac:dyDescent="0.35">
      <c r="B193" s="62"/>
      <c r="T193" s="58"/>
      <c r="U193" s="58"/>
      <c r="V193" s="58"/>
      <c r="W193" s="58"/>
      <c r="X193" s="14"/>
    </row>
    <row r="194" spans="2:24" ht="12.75" customHeight="1" x14ac:dyDescent="0.35">
      <c r="B194" s="62"/>
      <c r="T194" s="58"/>
      <c r="U194" s="58"/>
      <c r="V194" s="58"/>
      <c r="W194" s="58"/>
      <c r="X194" s="14"/>
    </row>
    <row r="195" spans="2:24" ht="12.75" customHeight="1" x14ac:dyDescent="0.35">
      <c r="B195" s="62"/>
      <c r="T195" s="58"/>
      <c r="U195" s="58"/>
      <c r="V195" s="58"/>
      <c r="W195" s="58"/>
      <c r="X195" s="14"/>
    </row>
    <row r="196" spans="2:24" ht="12.75" customHeight="1" x14ac:dyDescent="0.35">
      <c r="B196" s="62"/>
      <c r="T196" s="58"/>
      <c r="U196" s="58"/>
      <c r="V196" s="58"/>
      <c r="W196" s="58"/>
      <c r="X196" s="14"/>
    </row>
    <row r="197" spans="2:24" ht="12.75" customHeight="1" x14ac:dyDescent="0.35">
      <c r="B197" s="62"/>
      <c r="T197" s="58"/>
      <c r="U197" s="58"/>
      <c r="V197" s="58"/>
      <c r="W197" s="58"/>
      <c r="X197" s="14"/>
    </row>
    <row r="198" spans="2:24" ht="12.75" customHeight="1" x14ac:dyDescent="0.35">
      <c r="B198" s="62"/>
      <c r="T198" s="58"/>
      <c r="U198" s="58"/>
      <c r="V198" s="58"/>
      <c r="W198" s="58"/>
      <c r="X198" s="14"/>
    </row>
    <row r="199" spans="2:24" ht="12.75" customHeight="1" x14ac:dyDescent="0.35">
      <c r="B199" s="62"/>
      <c r="T199" s="58"/>
      <c r="U199" s="58"/>
      <c r="V199" s="58"/>
      <c r="W199" s="58"/>
      <c r="X199" s="14"/>
    </row>
    <row r="200" spans="2:24" ht="12.75" customHeight="1" x14ac:dyDescent="0.35">
      <c r="B200" s="62"/>
      <c r="T200" s="58"/>
      <c r="U200" s="58"/>
      <c r="V200" s="58"/>
      <c r="W200" s="58"/>
      <c r="X200" s="14"/>
    </row>
    <row r="201" spans="2:24" ht="12.75" customHeight="1" x14ac:dyDescent="0.35">
      <c r="B201" s="62"/>
      <c r="T201" s="58"/>
      <c r="U201" s="58"/>
      <c r="V201" s="58"/>
      <c r="W201" s="58"/>
      <c r="X201" s="14"/>
    </row>
    <row r="202" spans="2:24" ht="12.75" customHeight="1" x14ac:dyDescent="0.35">
      <c r="B202" s="62"/>
      <c r="T202" s="58"/>
      <c r="U202" s="58"/>
      <c r="V202" s="58"/>
      <c r="W202" s="58"/>
      <c r="X202" s="14"/>
    </row>
    <row r="203" spans="2:24" ht="12.75" customHeight="1" x14ac:dyDescent="0.35">
      <c r="B203" s="62"/>
      <c r="T203" s="58"/>
      <c r="U203" s="58"/>
      <c r="V203" s="58"/>
      <c r="W203" s="58"/>
      <c r="X203" s="14"/>
    </row>
    <row r="204" spans="2:24" ht="12.75" customHeight="1" x14ac:dyDescent="0.35">
      <c r="B204" s="62"/>
      <c r="T204" s="58"/>
      <c r="U204" s="58"/>
      <c r="V204" s="58"/>
      <c r="W204" s="58"/>
      <c r="X204" s="14"/>
    </row>
    <row r="205" spans="2:24" ht="12.75" customHeight="1" x14ac:dyDescent="0.35">
      <c r="B205" s="62"/>
      <c r="T205" s="58"/>
      <c r="U205" s="58"/>
      <c r="V205" s="58"/>
      <c r="W205" s="58"/>
      <c r="X205" s="14"/>
    </row>
    <row r="206" spans="2:24" ht="12.75" customHeight="1" x14ac:dyDescent="0.35">
      <c r="B206" s="62"/>
      <c r="T206" s="58"/>
      <c r="U206" s="58"/>
      <c r="V206" s="58"/>
      <c r="W206" s="58"/>
      <c r="X206" s="14"/>
    </row>
    <row r="207" spans="2:24" ht="12.75" customHeight="1" x14ac:dyDescent="0.35">
      <c r="B207" s="62"/>
      <c r="T207" s="58"/>
      <c r="U207" s="58"/>
      <c r="V207" s="58"/>
      <c r="W207" s="58"/>
      <c r="X207" s="14"/>
    </row>
    <row r="208" spans="2:24" ht="12.75" customHeight="1" x14ac:dyDescent="0.35">
      <c r="B208" s="62"/>
      <c r="T208" s="58"/>
      <c r="U208" s="58"/>
      <c r="V208" s="58"/>
      <c r="W208" s="58"/>
      <c r="X208" s="14"/>
    </row>
    <row r="209" spans="2:24" ht="12.75" customHeight="1" x14ac:dyDescent="0.35">
      <c r="B209" s="62"/>
      <c r="T209" s="58"/>
      <c r="U209" s="58"/>
      <c r="V209" s="58"/>
      <c r="W209" s="58"/>
      <c r="X209" s="14"/>
    </row>
    <row r="210" spans="2:24" ht="12.75" customHeight="1" x14ac:dyDescent="0.35">
      <c r="B210" s="62"/>
      <c r="T210" s="58"/>
      <c r="U210" s="58"/>
      <c r="V210" s="58"/>
      <c r="W210" s="58"/>
      <c r="X210" s="14"/>
    </row>
    <row r="211" spans="2:24" ht="12.75" customHeight="1" x14ac:dyDescent="0.35">
      <c r="B211" s="62"/>
      <c r="T211" s="58"/>
      <c r="U211" s="58"/>
      <c r="V211" s="58"/>
      <c r="W211" s="58"/>
      <c r="X211" s="14"/>
    </row>
    <row r="212" spans="2:24" ht="12.75" customHeight="1" x14ac:dyDescent="0.35">
      <c r="B212" s="62"/>
      <c r="T212" s="58"/>
      <c r="U212" s="58"/>
      <c r="V212" s="58"/>
      <c r="W212" s="58"/>
      <c r="X212" s="14"/>
    </row>
    <row r="213" spans="2:24" ht="12.75" customHeight="1" x14ac:dyDescent="0.35">
      <c r="B213" s="62"/>
      <c r="T213" s="58"/>
      <c r="U213" s="58"/>
      <c r="V213" s="58"/>
      <c r="W213" s="58"/>
      <c r="X213" s="14"/>
    </row>
    <row r="214" spans="2:24" ht="12.75" customHeight="1" x14ac:dyDescent="0.35">
      <c r="B214" s="62"/>
      <c r="T214" s="58"/>
      <c r="U214" s="58"/>
      <c r="V214" s="58"/>
      <c r="W214" s="58"/>
      <c r="X214" s="14"/>
    </row>
    <row r="215" spans="2:24" ht="12.75" customHeight="1" x14ac:dyDescent="0.35">
      <c r="B215" s="62"/>
      <c r="T215" s="58"/>
      <c r="U215" s="58"/>
      <c r="V215" s="58"/>
      <c r="W215" s="58"/>
      <c r="X215" s="14"/>
    </row>
    <row r="216" spans="2:24" ht="12.75" customHeight="1" x14ac:dyDescent="0.35">
      <c r="B216" s="62"/>
      <c r="T216" s="58"/>
      <c r="U216" s="58"/>
      <c r="V216" s="58"/>
      <c r="W216" s="58"/>
      <c r="X216" s="14"/>
    </row>
    <row r="217" spans="2:24" ht="12.75" customHeight="1" x14ac:dyDescent="0.35">
      <c r="B217" s="62"/>
      <c r="T217" s="58"/>
      <c r="U217" s="58"/>
      <c r="V217" s="58"/>
      <c r="W217" s="58"/>
      <c r="X217" s="14"/>
    </row>
    <row r="218" spans="2:24" ht="12.75" customHeight="1" x14ac:dyDescent="0.35">
      <c r="B218" s="62"/>
      <c r="T218" s="58"/>
      <c r="U218" s="58"/>
      <c r="V218" s="58"/>
      <c r="W218" s="58"/>
      <c r="X218" s="14"/>
    </row>
    <row r="219" spans="2:24" ht="12.75" customHeight="1" x14ac:dyDescent="0.35">
      <c r="B219" s="62"/>
      <c r="T219" s="58"/>
      <c r="U219" s="58"/>
      <c r="V219" s="58"/>
      <c r="W219" s="58"/>
      <c r="X219" s="14"/>
    </row>
    <row r="220" spans="2:24" ht="12.75" customHeight="1" x14ac:dyDescent="0.35">
      <c r="B220" s="62"/>
      <c r="T220" s="58"/>
      <c r="U220" s="58"/>
      <c r="V220" s="58"/>
      <c r="W220" s="58"/>
      <c r="X220" s="14"/>
    </row>
    <row r="221" spans="2:24" ht="12.75" customHeight="1" x14ac:dyDescent="0.35">
      <c r="B221" s="62"/>
      <c r="T221" s="58"/>
      <c r="U221" s="58"/>
      <c r="V221" s="58"/>
      <c r="W221" s="58"/>
      <c r="X221" s="14"/>
    </row>
    <row r="222" spans="2:24" ht="12.75" customHeight="1" x14ac:dyDescent="0.35">
      <c r="B222" s="62"/>
      <c r="T222" s="58"/>
      <c r="U222" s="58"/>
      <c r="V222" s="58"/>
      <c r="W222" s="58"/>
      <c r="X222" s="14"/>
    </row>
    <row r="223" spans="2:24" ht="12.75" customHeight="1" x14ac:dyDescent="0.35">
      <c r="B223" s="62"/>
      <c r="T223" s="58"/>
      <c r="U223" s="58"/>
      <c r="V223" s="58"/>
      <c r="W223" s="58"/>
      <c r="X223" s="14"/>
    </row>
    <row r="224" spans="2:24" ht="12.75" customHeight="1" x14ac:dyDescent="0.35">
      <c r="B224" s="62"/>
      <c r="T224" s="58"/>
      <c r="U224" s="58"/>
      <c r="V224" s="58"/>
      <c r="W224" s="58"/>
      <c r="X224" s="14"/>
    </row>
    <row r="225" spans="2:24" ht="12.75" customHeight="1" x14ac:dyDescent="0.35">
      <c r="B225" s="62"/>
      <c r="T225" s="58"/>
      <c r="U225" s="58"/>
      <c r="V225" s="58"/>
      <c r="W225" s="58"/>
      <c r="X225" s="14"/>
    </row>
    <row r="226" spans="2:24" ht="12.75" customHeight="1" x14ac:dyDescent="0.35">
      <c r="B226" s="62"/>
      <c r="T226" s="58"/>
      <c r="U226" s="58"/>
      <c r="V226" s="58"/>
      <c r="W226" s="58"/>
      <c r="X226" s="14"/>
    </row>
    <row r="227" spans="2:24" ht="12.75" customHeight="1" x14ac:dyDescent="0.35">
      <c r="B227" s="62"/>
      <c r="T227" s="58"/>
      <c r="U227" s="58"/>
      <c r="V227" s="58"/>
      <c r="W227" s="58"/>
      <c r="X227" s="14"/>
    </row>
    <row r="228" spans="2:24" ht="12.75" customHeight="1" x14ac:dyDescent="0.35">
      <c r="B228" s="62"/>
      <c r="T228" s="58"/>
      <c r="U228" s="58"/>
      <c r="V228" s="58"/>
      <c r="W228" s="58"/>
      <c r="X228" s="14"/>
    </row>
    <row r="229" spans="2:24" ht="12.75" customHeight="1" x14ac:dyDescent="0.35">
      <c r="B229" s="62"/>
      <c r="T229" s="58"/>
      <c r="U229" s="58"/>
      <c r="V229" s="58"/>
      <c r="W229" s="58"/>
      <c r="X229" s="14"/>
    </row>
    <row r="230" spans="2:24" ht="12.75" customHeight="1" x14ac:dyDescent="0.35">
      <c r="B230" s="62"/>
      <c r="T230" s="58"/>
      <c r="U230" s="58"/>
      <c r="V230" s="58"/>
      <c r="W230" s="58"/>
      <c r="X230" s="14"/>
    </row>
    <row r="231" spans="2:24" ht="12.75" customHeight="1" x14ac:dyDescent="0.35">
      <c r="B231" s="62"/>
      <c r="T231" s="58"/>
      <c r="U231" s="58"/>
      <c r="V231" s="58"/>
      <c r="W231" s="58"/>
      <c r="X231" s="14"/>
    </row>
    <row r="232" spans="2:24" ht="12.75" customHeight="1" x14ac:dyDescent="0.35">
      <c r="B232" s="62"/>
      <c r="T232" s="58"/>
      <c r="U232" s="58"/>
      <c r="V232" s="58"/>
      <c r="W232" s="58"/>
      <c r="X232" s="14"/>
    </row>
    <row r="233" spans="2:24" ht="12.75" customHeight="1" x14ac:dyDescent="0.35">
      <c r="B233" s="62"/>
      <c r="T233" s="58"/>
      <c r="U233" s="58"/>
      <c r="V233" s="58"/>
      <c r="W233" s="58"/>
      <c r="X233" s="14"/>
    </row>
    <row r="234" spans="2:24" ht="12.75" customHeight="1" x14ac:dyDescent="0.35">
      <c r="B234" s="62"/>
      <c r="T234" s="58"/>
      <c r="U234" s="58"/>
      <c r="V234" s="58"/>
      <c r="W234" s="58"/>
      <c r="X234" s="14"/>
    </row>
    <row r="235" spans="2:24" ht="12.75" customHeight="1" x14ac:dyDescent="0.35">
      <c r="B235" s="62"/>
      <c r="T235" s="58"/>
      <c r="U235" s="58"/>
      <c r="V235" s="58"/>
      <c r="W235" s="58"/>
      <c r="X235" s="14"/>
    </row>
    <row r="236" spans="2:24" ht="12.75" customHeight="1" x14ac:dyDescent="0.35">
      <c r="B236" s="62"/>
      <c r="T236" s="58"/>
      <c r="U236" s="58"/>
      <c r="V236" s="58"/>
      <c r="W236" s="58"/>
      <c r="X236" s="14"/>
    </row>
    <row r="237" spans="2:24" ht="12.75" customHeight="1" x14ac:dyDescent="0.35">
      <c r="B237" s="62"/>
      <c r="T237" s="58"/>
      <c r="U237" s="58"/>
      <c r="V237" s="58"/>
      <c r="W237" s="58"/>
      <c r="X237" s="14"/>
    </row>
    <row r="238" spans="2:24" ht="12.75" customHeight="1" x14ac:dyDescent="0.35">
      <c r="B238" s="62"/>
      <c r="T238" s="58"/>
      <c r="U238" s="58"/>
      <c r="V238" s="58"/>
      <c r="W238" s="58"/>
      <c r="X238" s="14"/>
    </row>
    <row r="239" spans="2:24" ht="12.75" customHeight="1" x14ac:dyDescent="0.35">
      <c r="B239" s="62"/>
      <c r="T239" s="58"/>
      <c r="U239" s="58"/>
      <c r="V239" s="58"/>
      <c r="W239" s="58"/>
      <c r="X239" s="14"/>
    </row>
    <row r="240" spans="2:24" ht="12.75" customHeight="1" x14ac:dyDescent="0.35">
      <c r="B240" s="62"/>
      <c r="T240" s="58"/>
      <c r="U240" s="58"/>
      <c r="V240" s="58"/>
      <c r="W240" s="58"/>
      <c r="X240" s="14"/>
    </row>
    <row r="241" spans="2:24" ht="12.75" customHeight="1" x14ac:dyDescent="0.35">
      <c r="B241" s="62"/>
      <c r="T241" s="58"/>
      <c r="U241" s="58"/>
      <c r="V241" s="58"/>
      <c r="W241" s="58"/>
      <c r="X241" s="14"/>
    </row>
    <row r="242" spans="2:24" ht="12.75" customHeight="1" x14ac:dyDescent="0.35">
      <c r="B242" s="62"/>
      <c r="T242" s="58"/>
      <c r="U242" s="58"/>
      <c r="V242" s="58"/>
      <c r="W242" s="58"/>
      <c r="X242" s="14"/>
    </row>
    <row r="243" spans="2:24" ht="12.75" customHeight="1" x14ac:dyDescent="0.35">
      <c r="B243" s="62"/>
      <c r="T243" s="58"/>
      <c r="U243" s="58"/>
      <c r="V243" s="58"/>
      <c r="W243" s="58"/>
      <c r="X243" s="14"/>
    </row>
    <row r="244" spans="2:24" ht="12.75" customHeight="1" x14ac:dyDescent="0.35">
      <c r="B244" s="62"/>
      <c r="T244" s="58"/>
      <c r="U244" s="58"/>
      <c r="V244" s="58"/>
      <c r="W244" s="58"/>
      <c r="X244" s="14"/>
    </row>
    <row r="245" spans="2:24" ht="12.75" customHeight="1" x14ac:dyDescent="0.35">
      <c r="B245" s="62"/>
      <c r="T245" s="58"/>
      <c r="U245" s="58"/>
      <c r="V245" s="58"/>
      <c r="W245" s="58"/>
      <c r="X245" s="14"/>
    </row>
    <row r="246" spans="2:24" ht="12.75" customHeight="1" x14ac:dyDescent="0.35">
      <c r="B246" s="62"/>
      <c r="T246" s="58"/>
      <c r="U246" s="58"/>
      <c r="V246" s="58"/>
      <c r="W246" s="58"/>
      <c r="X246" s="14"/>
    </row>
    <row r="247" spans="2:24" ht="12.75" customHeight="1" x14ac:dyDescent="0.35">
      <c r="B247" s="62"/>
      <c r="T247" s="58"/>
      <c r="U247" s="58"/>
      <c r="V247" s="58"/>
      <c r="W247" s="58"/>
      <c r="X247" s="14"/>
    </row>
    <row r="248" spans="2:24" ht="12.75" customHeight="1" x14ac:dyDescent="0.35">
      <c r="B248" s="62"/>
      <c r="T248" s="58"/>
      <c r="U248" s="58"/>
      <c r="V248" s="58"/>
      <c r="W248" s="58"/>
      <c r="X248" s="14"/>
    </row>
    <row r="249" spans="2:24" ht="12.75" customHeight="1" x14ac:dyDescent="0.35">
      <c r="B249" s="62"/>
      <c r="T249" s="58"/>
      <c r="U249" s="58"/>
      <c r="V249" s="58"/>
      <c r="W249" s="58"/>
      <c r="X249" s="14"/>
    </row>
    <row r="250" spans="2:24" ht="12.75" customHeight="1" x14ac:dyDescent="0.35">
      <c r="B250" s="62"/>
      <c r="T250" s="58"/>
      <c r="U250" s="58"/>
      <c r="V250" s="58"/>
      <c r="W250" s="58"/>
      <c r="X250" s="14"/>
    </row>
    <row r="251" spans="2:24" ht="12.75" customHeight="1" x14ac:dyDescent="0.35">
      <c r="B251" s="62"/>
      <c r="T251" s="58"/>
      <c r="U251" s="58"/>
      <c r="V251" s="58"/>
      <c r="W251" s="58"/>
      <c r="X251" s="14"/>
    </row>
    <row r="252" spans="2:24" ht="12.75" customHeight="1" x14ac:dyDescent="0.35">
      <c r="B252" s="62"/>
      <c r="T252" s="58"/>
      <c r="U252" s="58"/>
      <c r="V252" s="58"/>
      <c r="W252" s="58"/>
      <c r="X252" s="14"/>
    </row>
    <row r="253" spans="2:24" ht="12.75" customHeight="1" x14ac:dyDescent="0.35">
      <c r="B253" s="62"/>
      <c r="T253" s="58"/>
      <c r="U253" s="58"/>
      <c r="V253" s="58"/>
      <c r="W253" s="58"/>
      <c r="X253" s="14"/>
    </row>
    <row r="254" spans="2:24" ht="12.75" customHeight="1" x14ac:dyDescent="0.35">
      <c r="B254" s="62"/>
      <c r="T254" s="58"/>
      <c r="U254" s="58"/>
      <c r="V254" s="58"/>
      <c r="W254" s="58"/>
      <c r="X254" s="14"/>
    </row>
    <row r="255" spans="2:24" ht="12.75" customHeight="1" x14ac:dyDescent="0.35">
      <c r="B255" s="62"/>
      <c r="T255" s="58"/>
      <c r="U255" s="58"/>
      <c r="V255" s="58"/>
      <c r="W255" s="58"/>
      <c r="X255" s="14"/>
    </row>
    <row r="256" spans="2:24" ht="12.75" customHeight="1" x14ac:dyDescent="0.35">
      <c r="B256" s="62"/>
      <c r="T256" s="58"/>
      <c r="U256" s="58"/>
      <c r="V256" s="58"/>
      <c r="W256" s="58"/>
      <c r="X256" s="14"/>
    </row>
    <row r="257" spans="2:24" ht="12.75" customHeight="1" x14ac:dyDescent="0.35">
      <c r="B257" s="62"/>
      <c r="T257" s="58"/>
      <c r="U257" s="58"/>
      <c r="V257" s="58"/>
      <c r="W257" s="58"/>
      <c r="X257" s="14"/>
    </row>
    <row r="258" spans="2:24" ht="12.75" customHeight="1" x14ac:dyDescent="0.35">
      <c r="B258" s="62"/>
      <c r="T258" s="58"/>
      <c r="U258" s="58"/>
      <c r="V258" s="58"/>
      <c r="W258" s="58"/>
      <c r="X258" s="14"/>
    </row>
    <row r="259" spans="2:24" ht="12.75" customHeight="1" x14ac:dyDescent="0.35">
      <c r="B259" s="62"/>
      <c r="T259" s="58"/>
      <c r="U259" s="58"/>
      <c r="V259" s="58"/>
      <c r="W259" s="58"/>
      <c r="X259" s="14"/>
    </row>
    <row r="260" spans="2:24" ht="12.75" customHeight="1" x14ac:dyDescent="0.35">
      <c r="B260" s="62"/>
      <c r="T260" s="58"/>
      <c r="U260" s="58"/>
      <c r="V260" s="58"/>
      <c r="W260" s="58"/>
      <c r="X260" s="14"/>
    </row>
    <row r="261" spans="2:24" ht="12.75" customHeight="1" x14ac:dyDescent="0.35">
      <c r="B261" s="62"/>
      <c r="T261" s="58"/>
      <c r="U261" s="58"/>
      <c r="V261" s="58"/>
      <c r="W261" s="58"/>
      <c r="X261" s="14"/>
    </row>
    <row r="262" spans="2:24" ht="12.75" customHeight="1" x14ac:dyDescent="0.35">
      <c r="B262" s="62"/>
      <c r="T262" s="58"/>
      <c r="U262" s="58"/>
      <c r="V262" s="58"/>
      <c r="W262" s="58"/>
      <c r="X262" s="14"/>
    </row>
    <row r="263" spans="2:24" ht="12.75" customHeight="1" x14ac:dyDescent="0.35">
      <c r="B263" s="62"/>
      <c r="T263" s="58"/>
      <c r="U263" s="58"/>
      <c r="V263" s="58"/>
      <c r="W263" s="58"/>
      <c r="X263" s="14"/>
    </row>
    <row r="264" spans="2:24" ht="12.75" customHeight="1" x14ac:dyDescent="0.35">
      <c r="B264" s="62"/>
      <c r="T264" s="58"/>
      <c r="U264" s="58"/>
      <c r="V264" s="58"/>
      <c r="W264" s="58"/>
      <c r="X264" s="14"/>
    </row>
    <row r="265" spans="2:24" ht="12.75" customHeight="1" x14ac:dyDescent="0.35">
      <c r="B265" s="62"/>
      <c r="T265" s="58"/>
      <c r="U265" s="58"/>
      <c r="V265" s="58"/>
      <c r="W265" s="58"/>
      <c r="X265" s="14"/>
    </row>
    <row r="266" spans="2:24" ht="12.75" customHeight="1" x14ac:dyDescent="0.35">
      <c r="B266" s="62"/>
      <c r="T266" s="58"/>
      <c r="U266" s="58"/>
      <c r="V266" s="58"/>
      <c r="W266" s="58"/>
      <c r="X266" s="14"/>
    </row>
    <row r="267" spans="2:24" ht="12.75" customHeight="1" x14ac:dyDescent="0.35">
      <c r="B267" s="62"/>
      <c r="T267" s="58"/>
      <c r="U267" s="58"/>
      <c r="V267" s="58"/>
      <c r="W267" s="58"/>
      <c r="X267" s="14"/>
    </row>
    <row r="268" spans="2:24" ht="12.75" customHeight="1" x14ac:dyDescent="0.35">
      <c r="B268" s="62"/>
      <c r="T268" s="58"/>
      <c r="U268" s="58"/>
      <c r="V268" s="58"/>
      <c r="W268" s="58"/>
      <c r="X268" s="14"/>
    </row>
    <row r="269" spans="2:24" ht="12.75" customHeight="1" x14ac:dyDescent="0.35">
      <c r="B269" s="62"/>
      <c r="T269" s="58"/>
      <c r="U269" s="58"/>
      <c r="V269" s="58"/>
      <c r="W269" s="58"/>
      <c r="X269" s="14"/>
    </row>
    <row r="270" spans="2:24" ht="12.75" customHeight="1" x14ac:dyDescent="0.35">
      <c r="B270" s="62"/>
      <c r="T270" s="58"/>
      <c r="U270" s="58"/>
      <c r="V270" s="58"/>
      <c r="W270" s="58"/>
      <c r="X270" s="14"/>
    </row>
    <row r="271" spans="2:24" ht="12.75" customHeight="1" x14ac:dyDescent="0.35">
      <c r="B271" s="62"/>
      <c r="T271" s="58"/>
      <c r="U271" s="58"/>
      <c r="V271" s="58"/>
      <c r="W271" s="58"/>
      <c r="X271" s="14"/>
    </row>
    <row r="272" spans="2:24" ht="12.75" customHeight="1" x14ac:dyDescent="0.35">
      <c r="B272" s="62"/>
      <c r="T272" s="58"/>
      <c r="U272" s="58"/>
      <c r="V272" s="58"/>
      <c r="W272" s="58"/>
      <c r="X272" s="14"/>
    </row>
    <row r="273" spans="2:24" ht="12.75" customHeight="1" x14ac:dyDescent="0.35">
      <c r="B273" s="62"/>
      <c r="T273" s="58"/>
      <c r="U273" s="58"/>
      <c r="V273" s="58"/>
      <c r="W273" s="58"/>
      <c r="X273" s="14"/>
    </row>
    <row r="274" spans="2:24" ht="12.75" customHeight="1" x14ac:dyDescent="0.35">
      <c r="B274" s="62"/>
      <c r="T274" s="58"/>
      <c r="U274" s="58"/>
      <c r="V274" s="58"/>
      <c r="W274" s="58"/>
      <c r="X274" s="14"/>
    </row>
    <row r="275" spans="2:24" ht="12.75" customHeight="1" x14ac:dyDescent="0.35">
      <c r="B275" s="62"/>
      <c r="T275" s="58"/>
      <c r="U275" s="58"/>
      <c r="V275" s="58"/>
      <c r="W275" s="58"/>
      <c r="X275" s="14"/>
    </row>
    <row r="276" spans="2:24" ht="12.75" customHeight="1" x14ac:dyDescent="0.35">
      <c r="B276" s="62"/>
      <c r="T276" s="58"/>
      <c r="U276" s="58"/>
      <c r="V276" s="58"/>
      <c r="W276" s="58"/>
      <c r="X276" s="14"/>
    </row>
    <row r="277" spans="2:24" ht="12.75" customHeight="1" x14ac:dyDescent="0.35">
      <c r="B277" s="62"/>
      <c r="T277" s="58"/>
      <c r="U277" s="58"/>
      <c r="V277" s="58"/>
      <c r="W277" s="58"/>
      <c r="X277" s="14"/>
    </row>
    <row r="278" spans="2:24" ht="12.75" customHeight="1" x14ac:dyDescent="0.35">
      <c r="B278" s="62"/>
      <c r="T278" s="58"/>
      <c r="U278" s="58"/>
      <c r="V278" s="58"/>
      <c r="W278" s="58"/>
      <c r="X278" s="14"/>
    </row>
    <row r="279" spans="2:24" ht="12.75" customHeight="1" x14ac:dyDescent="0.35">
      <c r="B279" s="62"/>
      <c r="T279" s="58"/>
      <c r="U279" s="58"/>
      <c r="V279" s="58"/>
      <c r="W279" s="58"/>
      <c r="X279" s="14"/>
    </row>
    <row r="280" spans="2:24" ht="12.75" customHeight="1" x14ac:dyDescent="0.35">
      <c r="B280" s="62"/>
      <c r="T280" s="58"/>
      <c r="U280" s="58"/>
      <c r="V280" s="58"/>
      <c r="W280" s="58"/>
      <c r="X280" s="14"/>
    </row>
    <row r="281" spans="2:24" ht="12.75" customHeight="1" x14ac:dyDescent="0.35">
      <c r="B281" s="62"/>
      <c r="T281" s="58"/>
      <c r="U281" s="58"/>
      <c r="V281" s="58"/>
      <c r="W281" s="58"/>
      <c r="X281" s="14"/>
    </row>
    <row r="282" spans="2:24" ht="12.75" customHeight="1" x14ac:dyDescent="0.35">
      <c r="B282" s="62"/>
      <c r="T282" s="58"/>
      <c r="U282" s="58"/>
      <c r="V282" s="58"/>
      <c r="W282" s="58"/>
      <c r="X282" s="14"/>
    </row>
    <row r="283" spans="2:24" ht="12.75" customHeight="1" x14ac:dyDescent="0.35">
      <c r="B283" s="62"/>
      <c r="T283" s="58"/>
      <c r="U283" s="58"/>
      <c r="V283" s="58"/>
      <c r="W283" s="58"/>
      <c r="X283" s="14"/>
    </row>
    <row r="284" spans="2:24" ht="12.75" customHeight="1" x14ac:dyDescent="0.35">
      <c r="B284" s="62"/>
      <c r="T284" s="58"/>
      <c r="U284" s="58"/>
      <c r="V284" s="58"/>
      <c r="W284" s="58"/>
      <c r="X284" s="14"/>
    </row>
    <row r="285" spans="2:24" ht="12.75" customHeight="1" x14ac:dyDescent="0.35">
      <c r="B285" s="62"/>
      <c r="T285" s="58"/>
      <c r="U285" s="58"/>
      <c r="V285" s="58"/>
      <c r="W285" s="58"/>
      <c r="X285" s="14"/>
    </row>
    <row r="286" spans="2:24" ht="12.75" customHeight="1" x14ac:dyDescent="0.35">
      <c r="B286" s="62"/>
      <c r="T286" s="58"/>
      <c r="U286" s="58"/>
      <c r="V286" s="58"/>
      <c r="W286" s="58"/>
      <c r="X286" s="14"/>
    </row>
    <row r="287" spans="2:24" ht="12.75" customHeight="1" x14ac:dyDescent="0.35">
      <c r="B287" s="62"/>
      <c r="T287" s="58"/>
      <c r="U287" s="58"/>
      <c r="V287" s="58"/>
      <c r="W287" s="58"/>
      <c r="X287" s="14"/>
    </row>
    <row r="288" spans="2:24" ht="12.75" customHeight="1" x14ac:dyDescent="0.35">
      <c r="B288" s="62"/>
      <c r="T288" s="58"/>
      <c r="U288" s="58"/>
      <c r="V288" s="58"/>
      <c r="W288" s="58"/>
      <c r="X288" s="14"/>
    </row>
    <row r="289" spans="2:24" ht="12.75" customHeight="1" x14ac:dyDescent="0.35">
      <c r="B289" s="62"/>
      <c r="T289" s="58"/>
      <c r="U289" s="58"/>
      <c r="V289" s="58"/>
      <c r="W289" s="58"/>
      <c r="X289" s="14"/>
    </row>
    <row r="290" spans="2:24" ht="12.75" customHeight="1" x14ac:dyDescent="0.35">
      <c r="B290" s="62"/>
      <c r="T290" s="58"/>
      <c r="U290" s="58"/>
      <c r="V290" s="58"/>
      <c r="W290" s="58"/>
      <c r="X290" s="14"/>
    </row>
    <row r="291" spans="2:24" ht="12.75" customHeight="1" x14ac:dyDescent="0.35">
      <c r="B291" s="62"/>
      <c r="T291" s="58"/>
      <c r="U291" s="58"/>
      <c r="V291" s="58"/>
      <c r="W291" s="58"/>
      <c r="X291" s="14"/>
    </row>
    <row r="292" spans="2:24" ht="12.75" customHeight="1" x14ac:dyDescent="0.35">
      <c r="B292" s="62"/>
      <c r="T292" s="58"/>
      <c r="U292" s="58"/>
      <c r="V292" s="58"/>
      <c r="W292" s="58"/>
      <c r="X292" s="14"/>
    </row>
    <row r="293" spans="2:24" ht="12.75" customHeight="1" x14ac:dyDescent="0.35">
      <c r="B293" s="62"/>
      <c r="T293" s="58"/>
      <c r="U293" s="58"/>
      <c r="V293" s="58"/>
      <c r="W293" s="58"/>
      <c r="X293" s="14"/>
    </row>
    <row r="294" spans="2:24" ht="12.75" customHeight="1" x14ac:dyDescent="0.35">
      <c r="B294" s="62"/>
      <c r="T294" s="58"/>
      <c r="U294" s="58"/>
      <c r="V294" s="58"/>
      <c r="W294" s="58"/>
      <c r="X294" s="14"/>
    </row>
    <row r="295" spans="2:24" ht="12.75" customHeight="1" x14ac:dyDescent="0.35">
      <c r="B295" s="62"/>
      <c r="T295" s="58"/>
      <c r="U295" s="58"/>
      <c r="V295" s="58"/>
      <c r="W295" s="58"/>
      <c r="X295" s="14"/>
    </row>
    <row r="296" spans="2:24" ht="12.75" customHeight="1" x14ac:dyDescent="0.35">
      <c r="B296" s="62"/>
      <c r="T296" s="58"/>
      <c r="U296" s="58"/>
      <c r="V296" s="58"/>
      <c r="W296" s="58"/>
      <c r="X296" s="14"/>
    </row>
    <row r="297" spans="2:24" ht="12.75" customHeight="1" x14ac:dyDescent="0.35">
      <c r="B297" s="62"/>
      <c r="T297" s="58"/>
      <c r="U297" s="58"/>
      <c r="V297" s="58"/>
      <c r="W297" s="58"/>
      <c r="X297" s="14"/>
    </row>
    <row r="298" spans="2:24" ht="12.75" customHeight="1" x14ac:dyDescent="0.35">
      <c r="B298" s="62"/>
      <c r="T298" s="58"/>
      <c r="U298" s="58"/>
      <c r="V298" s="58"/>
      <c r="W298" s="58"/>
      <c r="X298" s="14"/>
    </row>
    <row r="299" spans="2:24" ht="12.75" customHeight="1" x14ac:dyDescent="0.35">
      <c r="B299" s="62"/>
      <c r="T299" s="58"/>
      <c r="U299" s="58"/>
      <c r="V299" s="58"/>
      <c r="W299" s="58"/>
      <c r="X299" s="14"/>
    </row>
    <row r="300" spans="2:24" ht="12.75" customHeight="1" x14ac:dyDescent="0.35">
      <c r="B300" s="62"/>
      <c r="T300" s="58"/>
      <c r="U300" s="58"/>
      <c r="V300" s="58"/>
      <c r="W300" s="58"/>
      <c r="X300" s="14"/>
    </row>
    <row r="301" spans="2:24" ht="12.75" customHeight="1" x14ac:dyDescent="0.35">
      <c r="B301" s="62"/>
      <c r="T301" s="58"/>
      <c r="U301" s="58"/>
      <c r="V301" s="58"/>
      <c r="W301" s="58"/>
      <c r="X301" s="14"/>
    </row>
    <row r="302" spans="2:24" ht="12.75" customHeight="1" x14ac:dyDescent="0.35">
      <c r="B302" s="62"/>
      <c r="T302" s="58"/>
      <c r="U302" s="58"/>
      <c r="V302" s="58"/>
      <c r="W302" s="58"/>
      <c r="X302" s="14"/>
    </row>
    <row r="303" spans="2:24" ht="12.75" customHeight="1" x14ac:dyDescent="0.35">
      <c r="B303" s="62"/>
      <c r="T303" s="58"/>
      <c r="U303" s="58"/>
      <c r="V303" s="58"/>
      <c r="W303" s="58"/>
      <c r="X303" s="14"/>
    </row>
    <row r="304" spans="2:24" ht="12.75" customHeight="1" x14ac:dyDescent="0.35">
      <c r="B304" s="62"/>
      <c r="T304" s="58"/>
      <c r="U304" s="58"/>
      <c r="V304" s="58"/>
      <c r="W304" s="58"/>
      <c r="X304" s="14"/>
    </row>
    <row r="305" spans="2:24" ht="12.75" customHeight="1" x14ac:dyDescent="0.35">
      <c r="B305" s="62"/>
      <c r="T305" s="58"/>
      <c r="U305" s="58"/>
      <c r="V305" s="58"/>
      <c r="W305" s="58"/>
      <c r="X305" s="14"/>
    </row>
    <row r="306" spans="2:24" ht="12.75" customHeight="1" x14ac:dyDescent="0.35">
      <c r="B306" s="62"/>
      <c r="T306" s="58"/>
      <c r="U306" s="58"/>
      <c r="V306" s="58"/>
      <c r="W306" s="58"/>
      <c r="X306" s="14"/>
    </row>
    <row r="307" spans="2:24" ht="12.75" customHeight="1" x14ac:dyDescent="0.35">
      <c r="B307" s="62"/>
      <c r="T307" s="58"/>
      <c r="U307" s="58"/>
      <c r="V307" s="58"/>
      <c r="W307" s="58"/>
      <c r="X307" s="14"/>
    </row>
    <row r="308" spans="2:24" ht="12.75" customHeight="1" x14ac:dyDescent="0.35">
      <c r="B308" s="62"/>
      <c r="T308" s="58"/>
      <c r="U308" s="58"/>
      <c r="V308" s="58"/>
      <c r="W308" s="58"/>
      <c r="X308" s="14"/>
    </row>
    <row r="309" spans="2:24" ht="12.75" customHeight="1" x14ac:dyDescent="0.35">
      <c r="B309" s="62"/>
      <c r="T309" s="58"/>
      <c r="U309" s="58"/>
      <c r="V309" s="58"/>
      <c r="W309" s="58"/>
      <c r="X309" s="14"/>
    </row>
    <row r="310" spans="2:24" ht="12.75" customHeight="1" x14ac:dyDescent="0.35">
      <c r="B310" s="62"/>
      <c r="T310" s="58"/>
      <c r="U310" s="58"/>
      <c r="V310" s="58"/>
      <c r="W310" s="58"/>
      <c r="X310" s="14"/>
    </row>
    <row r="311" spans="2:24" ht="12.75" customHeight="1" x14ac:dyDescent="0.35">
      <c r="B311" s="62"/>
      <c r="T311" s="58"/>
      <c r="U311" s="58"/>
      <c r="V311" s="58"/>
      <c r="W311" s="58"/>
      <c r="X311" s="14"/>
    </row>
    <row r="312" spans="2:24" ht="12.75" customHeight="1" x14ac:dyDescent="0.35">
      <c r="B312" s="62"/>
      <c r="T312" s="58"/>
      <c r="U312" s="58"/>
      <c r="V312" s="58"/>
      <c r="W312" s="58"/>
      <c r="X312" s="14"/>
    </row>
    <row r="313" spans="2:24" ht="12.75" customHeight="1" x14ac:dyDescent="0.35">
      <c r="B313" s="62"/>
      <c r="T313" s="58"/>
      <c r="U313" s="58"/>
      <c r="V313" s="58"/>
      <c r="W313" s="58"/>
      <c r="X313" s="14"/>
    </row>
    <row r="314" spans="2:24" ht="12.75" customHeight="1" x14ac:dyDescent="0.35">
      <c r="B314" s="62"/>
      <c r="T314" s="58"/>
      <c r="U314" s="58"/>
      <c r="V314" s="58"/>
      <c r="W314" s="58"/>
      <c r="X314" s="14"/>
    </row>
    <row r="315" spans="2:24" ht="12.75" customHeight="1" x14ac:dyDescent="0.35">
      <c r="B315" s="62"/>
      <c r="T315" s="58"/>
      <c r="U315" s="58"/>
      <c r="V315" s="58"/>
      <c r="W315" s="58"/>
      <c r="X315" s="14"/>
    </row>
    <row r="316" spans="2:24" ht="12.75" customHeight="1" x14ac:dyDescent="0.35">
      <c r="B316" s="62"/>
      <c r="T316" s="58"/>
      <c r="U316" s="58"/>
      <c r="V316" s="58"/>
      <c r="W316" s="58"/>
      <c r="X316" s="14"/>
    </row>
    <row r="317" spans="2:24" ht="12.75" customHeight="1" x14ac:dyDescent="0.35">
      <c r="B317" s="62"/>
      <c r="T317" s="58"/>
      <c r="U317" s="58"/>
      <c r="V317" s="58"/>
      <c r="W317" s="58"/>
      <c r="X317" s="14"/>
    </row>
    <row r="318" spans="2:24" ht="12.75" customHeight="1" x14ac:dyDescent="0.35">
      <c r="B318" s="62"/>
      <c r="T318" s="58"/>
      <c r="U318" s="58"/>
      <c r="V318" s="58"/>
      <c r="W318" s="58"/>
      <c r="X318" s="14"/>
    </row>
    <row r="319" spans="2:24" ht="12.75" customHeight="1" x14ac:dyDescent="0.35">
      <c r="B319" s="62"/>
      <c r="T319" s="58"/>
      <c r="U319" s="58"/>
      <c r="V319" s="58"/>
      <c r="W319" s="58"/>
      <c r="X319" s="14"/>
    </row>
    <row r="320" spans="2:24" ht="12.75" customHeight="1" x14ac:dyDescent="0.35">
      <c r="B320" s="62"/>
      <c r="T320" s="58"/>
      <c r="U320" s="58"/>
      <c r="V320" s="58"/>
      <c r="W320" s="58"/>
      <c r="X320" s="14"/>
    </row>
    <row r="321" spans="2:24" ht="12.75" customHeight="1" x14ac:dyDescent="0.35">
      <c r="B321" s="62"/>
      <c r="T321" s="58"/>
      <c r="U321" s="58"/>
      <c r="V321" s="58"/>
      <c r="W321" s="58"/>
      <c r="X321" s="14"/>
    </row>
    <row r="322" spans="2:24" ht="12.75" customHeight="1" x14ac:dyDescent="0.35">
      <c r="B322" s="62"/>
      <c r="T322" s="58"/>
      <c r="U322" s="58"/>
      <c r="V322" s="58"/>
      <c r="W322" s="58"/>
      <c r="X322" s="14"/>
    </row>
    <row r="323" spans="2:24" ht="12.75" customHeight="1" x14ac:dyDescent="0.35">
      <c r="B323" s="62"/>
      <c r="T323" s="58"/>
      <c r="U323" s="58"/>
      <c r="V323" s="58"/>
      <c r="W323" s="58"/>
      <c r="X323" s="14"/>
    </row>
    <row r="324" spans="2:24" ht="12.75" customHeight="1" x14ac:dyDescent="0.35">
      <c r="B324" s="62"/>
      <c r="T324" s="58"/>
      <c r="U324" s="58"/>
      <c r="V324" s="58"/>
      <c r="W324" s="58"/>
      <c r="X324" s="14"/>
    </row>
    <row r="325" spans="2:24" ht="12.75" customHeight="1" x14ac:dyDescent="0.35">
      <c r="B325" s="62"/>
      <c r="T325" s="58"/>
      <c r="U325" s="58"/>
      <c r="V325" s="58"/>
      <c r="W325" s="58"/>
      <c r="X325" s="14"/>
    </row>
    <row r="326" spans="2:24" ht="12.75" customHeight="1" x14ac:dyDescent="0.35">
      <c r="B326" s="62"/>
      <c r="T326" s="58"/>
      <c r="U326" s="58"/>
      <c r="V326" s="58"/>
      <c r="W326" s="58"/>
      <c r="X326" s="14"/>
    </row>
    <row r="327" spans="2:24" ht="12.75" customHeight="1" x14ac:dyDescent="0.35">
      <c r="B327" s="62"/>
      <c r="T327" s="58"/>
      <c r="U327" s="58"/>
      <c r="V327" s="58"/>
      <c r="W327" s="58"/>
      <c r="X327" s="14"/>
    </row>
    <row r="328" spans="2:24" ht="12.75" customHeight="1" x14ac:dyDescent="0.35">
      <c r="B328" s="62"/>
      <c r="T328" s="58"/>
      <c r="U328" s="58"/>
      <c r="V328" s="58"/>
      <c r="W328" s="58"/>
      <c r="X328" s="14"/>
    </row>
    <row r="329" spans="2:24" ht="12.75" customHeight="1" x14ac:dyDescent="0.35">
      <c r="B329" s="62"/>
      <c r="T329" s="58"/>
      <c r="U329" s="58"/>
      <c r="V329" s="58"/>
      <c r="W329" s="58"/>
      <c r="X329" s="14"/>
    </row>
    <row r="330" spans="2:24" ht="12.75" customHeight="1" x14ac:dyDescent="0.35">
      <c r="B330" s="62"/>
      <c r="T330" s="58"/>
      <c r="U330" s="58"/>
      <c r="V330" s="58"/>
      <c r="W330" s="58"/>
      <c r="X330" s="14"/>
    </row>
    <row r="331" spans="2:24" ht="12.75" customHeight="1" x14ac:dyDescent="0.35">
      <c r="B331" s="62"/>
      <c r="T331" s="58"/>
      <c r="U331" s="58"/>
      <c r="V331" s="58"/>
      <c r="W331" s="58"/>
      <c r="X331" s="14"/>
    </row>
    <row r="332" spans="2:24" ht="12.75" customHeight="1" x14ac:dyDescent="0.35">
      <c r="B332" s="62"/>
      <c r="T332" s="58"/>
      <c r="U332" s="58"/>
      <c r="V332" s="58"/>
      <c r="W332" s="58"/>
      <c r="X332" s="14"/>
    </row>
    <row r="333" spans="2:24" ht="12.75" customHeight="1" x14ac:dyDescent="0.35">
      <c r="B333" s="62"/>
      <c r="T333" s="58"/>
      <c r="U333" s="58"/>
      <c r="V333" s="58"/>
      <c r="W333" s="58"/>
      <c r="X333" s="14"/>
    </row>
    <row r="334" spans="2:24" ht="12.75" customHeight="1" x14ac:dyDescent="0.35">
      <c r="B334" s="62"/>
      <c r="T334" s="58"/>
      <c r="U334" s="58"/>
      <c r="V334" s="58"/>
      <c r="W334" s="58"/>
      <c r="X334" s="14"/>
    </row>
    <row r="335" spans="2:24" ht="12.75" customHeight="1" x14ac:dyDescent="0.35">
      <c r="B335" s="62"/>
      <c r="T335" s="58"/>
      <c r="U335" s="58"/>
      <c r="V335" s="58"/>
      <c r="W335" s="58"/>
      <c r="X335" s="14"/>
    </row>
    <row r="336" spans="2:24" ht="12.75" customHeight="1" x14ac:dyDescent="0.35">
      <c r="B336" s="62"/>
      <c r="T336" s="58"/>
      <c r="U336" s="58"/>
      <c r="V336" s="58"/>
      <c r="W336" s="58"/>
      <c r="X336" s="14"/>
    </row>
    <row r="337" spans="2:24" ht="12.75" customHeight="1" x14ac:dyDescent="0.35">
      <c r="B337" s="62"/>
      <c r="T337" s="58"/>
      <c r="U337" s="58"/>
      <c r="V337" s="58"/>
      <c r="W337" s="58"/>
      <c r="X337" s="14"/>
    </row>
    <row r="338" spans="2:24" ht="12.75" customHeight="1" x14ac:dyDescent="0.35">
      <c r="B338" s="62"/>
      <c r="T338" s="58"/>
      <c r="U338" s="58"/>
      <c r="V338" s="58"/>
      <c r="W338" s="58"/>
      <c r="X338" s="14"/>
    </row>
    <row r="339" spans="2:24" ht="12.75" customHeight="1" x14ac:dyDescent="0.35">
      <c r="B339" s="62"/>
      <c r="T339" s="58"/>
      <c r="U339" s="58"/>
      <c r="V339" s="58"/>
      <c r="W339" s="58"/>
      <c r="X339" s="14"/>
    </row>
    <row r="340" spans="2:24" ht="12.75" customHeight="1" x14ac:dyDescent="0.35">
      <c r="B340" s="62"/>
      <c r="T340" s="58"/>
      <c r="U340" s="58"/>
      <c r="V340" s="58"/>
      <c r="W340" s="58"/>
      <c r="X340" s="14"/>
    </row>
    <row r="341" spans="2:24" ht="12.75" customHeight="1" x14ac:dyDescent="0.35">
      <c r="B341" s="62"/>
      <c r="T341" s="58"/>
      <c r="U341" s="58"/>
      <c r="V341" s="58"/>
      <c r="W341" s="58"/>
      <c r="X341" s="14"/>
    </row>
    <row r="342" spans="2:24" ht="12.75" customHeight="1" x14ac:dyDescent="0.35">
      <c r="B342" s="62"/>
      <c r="T342" s="58"/>
      <c r="U342" s="58"/>
      <c r="V342" s="58"/>
      <c r="W342" s="58"/>
      <c r="X342" s="14"/>
    </row>
    <row r="343" spans="2:24" ht="12.75" customHeight="1" x14ac:dyDescent="0.35">
      <c r="B343" s="62"/>
      <c r="T343" s="58"/>
      <c r="U343" s="58"/>
      <c r="V343" s="58"/>
      <c r="W343" s="58"/>
      <c r="X343" s="14"/>
    </row>
    <row r="344" spans="2:24" ht="12.75" customHeight="1" x14ac:dyDescent="0.35">
      <c r="B344" s="62"/>
      <c r="T344" s="58"/>
      <c r="U344" s="58"/>
      <c r="V344" s="58"/>
      <c r="W344" s="58"/>
      <c r="X344" s="14"/>
    </row>
    <row r="345" spans="2:24" ht="12.75" customHeight="1" x14ac:dyDescent="0.35">
      <c r="B345" s="62"/>
      <c r="T345" s="58"/>
      <c r="U345" s="58"/>
      <c r="V345" s="58"/>
      <c r="W345" s="58"/>
      <c r="X345" s="14"/>
    </row>
    <row r="346" spans="2:24" ht="12.75" customHeight="1" x14ac:dyDescent="0.35">
      <c r="B346" s="62"/>
      <c r="T346" s="58"/>
      <c r="U346" s="58"/>
      <c r="V346" s="58"/>
      <c r="W346" s="58"/>
      <c r="X346" s="14"/>
    </row>
    <row r="347" spans="2:24" ht="12.75" customHeight="1" x14ac:dyDescent="0.35">
      <c r="B347" s="62"/>
      <c r="T347" s="58"/>
      <c r="U347" s="58"/>
      <c r="V347" s="58"/>
      <c r="W347" s="58"/>
      <c r="X347" s="14"/>
    </row>
    <row r="348" spans="2:24" ht="12.75" customHeight="1" x14ac:dyDescent="0.35">
      <c r="B348" s="62"/>
      <c r="T348" s="58"/>
      <c r="U348" s="58"/>
      <c r="V348" s="58"/>
      <c r="W348" s="58"/>
      <c r="X348" s="14"/>
    </row>
    <row r="349" spans="2:24" ht="12.75" customHeight="1" x14ac:dyDescent="0.35">
      <c r="B349" s="62"/>
      <c r="T349" s="58"/>
      <c r="U349" s="58"/>
      <c r="V349" s="58"/>
      <c r="W349" s="58"/>
      <c r="X349" s="14"/>
    </row>
    <row r="350" spans="2:24" ht="12.75" customHeight="1" x14ac:dyDescent="0.35">
      <c r="B350" s="62"/>
      <c r="T350" s="58"/>
      <c r="U350" s="58"/>
      <c r="V350" s="58"/>
      <c r="W350" s="58"/>
      <c r="X350" s="14"/>
    </row>
    <row r="351" spans="2:24" ht="12.75" customHeight="1" x14ac:dyDescent="0.35">
      <c r="B351" s="62"/>
      <c r="T351" s="58"/>
      <c r="U351" s="58"/>
      <c r="V351" s="58"/>
      <c r="W351" s="58"/>
      <c r="X351" s="14"/>
    </row>
    <row r="352" spans="2:24" ht="12.75" customHeight="1" x14ac:dyDescent="0.35">
      <c r="B352" s="62"/>
      <c r="T352" s="58"/>
      <c r="U352" s="58"/>
      <c r="V352" s="58"/>
      <c r="W352" s="58"/>
      <c r="X352" s="14"/>
    </row>
    <row r="353" spans="2:24" ht="12.75" customHeight="1" x14ac:dyDescent="0.35">
      <c r="B353" s="62"/>
      <c r="T353" s="58"/>
      <c r="U353" s="58"/>
      <c r="V353" s="58"/>
      <c r="W353" s="58"/>
      <c r="X353" s="14"/>
    </row>
    <row r="354" spans="2:24" ht="12.75" customHeight="1" x14ac:dyDescent="0.35">
      <c r="B354" s="62"/>
      <c r="T354" s="58"/>
      <c r="U354" s="58"/>
      <c r="V354" s="58"/>
      <c r="W354" s="58"/>
      <c r="X354" s="14"/>
    </row>
    <row r="355" spans="2:24" ht="12.75" customHeight="1" x14ac:dyDescent="0.35">
      <c r="B355" s="62"/>
      <c r="T355" s="58"/>
      <c r="U355" s="58"/>
      <c r="V355" s="58"/>
      <c r="W355" s="58"/>
      <c r="X355" s="14"/>
    </row>
    <row r="356" spans="2:24" ht="12.75" customHeight="1" x14ac:dyDescent="0.35">
      <c r="B356" s="62"/>
      <c r="T356" s="58"/>
      <c r="U356" s="58"/>
      <c r="V356" s="58"/>
      <c r="W356" s="58"/>
      <c r="X356" s="14"/>
    </row>
    <row r="357" spans="2:24" ht="12.75" customHeight="1" x14ac:dyDescent="0.35">
      <c r="B357" s="62"/>
      <c r="T357" s="58"/>
      <c r="U357" s="58"/>
      <c r="V357" s="58"/>
      <c r="W357" s="58"/>
      <c r="X357" s="14"/>
    </row>
    <row r="358" spans="2:24" ht="12.75" customHeight="1" x14ac:dyDescent="0.35">
      <c r="B358" s="62"/>
      <c r="T358" s="58"/>
      <c r="U358" s="58"/>
      <c r="V358" s="58"/>
      <c r="W358" s="58"/>
      <c r="X358" s="14"/>
    </row>
    <row r="359" spans="2:24" ht="12.75" customHeight="1" x14ac:dyDescent="0.35">
      <c r="B359" s="62"/>
      <c r="T359" s="58"/>
      <c r="U359" s="58"/>
      <c r="V359" s="58"/>
      <c r="W359" s="58"/>
      <c r="X359" s="14"/>
    </row>
    <row r="360" spans="2:24" ht="12.75" customHeight="1" x14ac:dyDescent="0.35">
      <c r="B360" s="62"/>
      <c r="T360" s="58"/>
      <c r="U360" s="58"/>
      <c r="V360" s="58"/>
      <c r="W360" s="58"/>
      <c r="X360" s="14"/>
    </row>
    <row r="361" spans="2:24" ht="12.75" customHeight="1" x14ac:dyDescent="0.35">
      <c r="B361" s="62"/>
      <c r="T361" s="58"/>
      <c r="U361" s="58"/>
      <c r="V361" s="58"/>
      <c r="W361" s="58"/>
      <c r="X361" s="14"/>
    </row>
    <row r="362" spans="2:24" ht="12.75" customHeight="1" x14ac:dyDescent="0.35">
      <c r="B362" s="62"/>
      <c r="T362" s="58"/>
      <c r="U362" s="58"/>
      <c r="V362" s="58"/>
      <c r="W362" s="58"/>
      <c r="X362" s="14"/>
    </row>
    <row r="363" spans="2:24" ht="12.75" customHeight="1" x14ac:dyDescent="0.35">
      <c r="B363" s="62"/>
      <c r="T363" s="58"/>
      <c r="U363" s="58"/>
      <c r="V363" s="58"/>
      <c r="W363" s="58"/>
      <c r="X363" s="14"/>
    </row>
    <row r="364" spans="2:24" ht="12.75" customHeight="1" x14ac:dyDescent="0.35">
      <c r="B364" s="62"/>
      <c r="T364" s="58"/>
      <c r="U364" s="58"/>
      <c r="V364" s="58"/>
      <c r="W364" s="58"/>
      <c r="X364" s="14"/>
    </row>
    <row r="365" spans="2:24" ht="12.75" customHeight="1" x14ac:dyDescent="0.35">
      <c r="B365" s="62"/>
      <c r="T365" s="58"/>
      <c r="U365" s="58"/>
      <c r="V365" s="58"/>
      <c r="W365" s="58"/>
      <c r="X365" s="14"/>
    </row>
    <row r="366" spans="2:24" ht="12.75" customHeight="1" x14ac:dyDescent="0.35">
      <c r="B366" s="62"/>
      <c r="T366" s="58"/>
      <c r="U366" s="58"/>
      <c r="V366" s="58"/>
      <c r="W366" s="58"/>
      <c r="X366" s="14"/>
    </row>
    <row r="367" spans="2:24" ht="12.75" customHeight="1" x14ac:dyDescent="0.35">
      <c r="B367" s="62"/>
      <c r="T367" s="58"/>
      <c r="U367" s="58"/>
      <c r="V367" s="58"/>
      <c r="W367" s="58"/>
      <c r="X367" s="14"/>
    </row>
    <row r="368" spans="2:24" ht="12.75" customHeight="1" x14ac:dyDescent="0.35">
      <c r="B368" s="62"/>
      <c r="T368" s="58"/>
      <c r="U368" s="58"/>
      <c r="V368" s="58"/>
      <c r="W368" s="58"/>
      <c r="X368" s="14"/>
    </row>
    <row r="369" spans="2:24" ht="12.75" customHeight="1" x14ac:dyDescent="0.35">
      <c r="B369" s="62"/>
      <c r="T369" s="58"/>
      <c r="U369" s="58"/>
      <c r="V369" s="58"/>
      <c r="W369" s="58"/>
      <c r="X369" s="14"/>
    </row>
    <row r="370" spans="2:24" ht="12.75" customHeight="1" x14ac:dyDescent="0.35">
      <c r="B370" s="62"/>
      <c r="T370" s="58"/>
      <c r="U370" s="58"/>
      <c r="V370" s="58"/>
      <c r="W370" s="58"/>
      <c r="X370" s="14"/>
    </row>
    <row r="371" spans="2:24" ht="12.75" customHeight="1" x14ac:dyDescent="0.35">
      <c r="B371" s="62"/>
      <c r="T371" s="58"/>
      <c r="U371" s="58"/>
      <c r="V371" s="58"/>
      <c r="W371" s="58"/>
      <c r="X371" s="14"/>
    </row>
    <row r="372" spans="2:24" ht="12.75" customHeight="1" x14ac:dyDescent="0.35">
      <c r="B372" s="62"/>
      <c r="T372" s="58"/>
      <c r="U372" s="58"/>
      <c r="V372" s="58"/>
      <c r="W372" s="58"/>
      <c r="X372" s="14"/>
    </row>
    <row r="373" spans="2:24" ht="12.75" customHeight="1" x14ac:dyDescent="0.35">
      <c r="B373" s="62"/>
      <c r="T373" s="58"/>
      <c r="U373" s="58"/>
      <c r="V373" s="58"/>
      <c r="W373" s="58"/>
      <c r="X373" s="14"/>
    </row>
    <row r="374" spans="2:24" ht="12.75" customHeight="1" x14ac:dyDescent="0.35">
      <c r="B374" s="62"/>
      <c r="T374" s="58"/>
      <c r="U374" s="58"/>
      <c r="V374" s="58"/>
      <c r="W374" s="58"/>
      <c r="X374" s="14"/>
    </row>
    <row r="375" spans="2:24" ht="12.75" customHeight="1" x14ac:dyDescent="0.35">
      <c r="B375" s="62"/>
      <c r="T375" s="58"/>
      <c r="U375" s="58"/>
      <c r="V375" s="58"/>
      <c r="W375" s="58"/>
      <c r="X375" s="14"/>
    </row>
    <row r="376" spans="2:24" ht="12.75" customHeight="1" x14ac:dyDescent="0.35">
      <c r="B376" s="62"/>
      <c r="T376" s="58"/>
      <c r="U376" s="58"/>
      <c r="V376" s="58"/>
      <c r="W376" s="58"/>
      <c r="X376" s="14"/>
    </row>
    <row r="377" spans="2:24" ht="12.75" customHeight="1" x14ac:dyDescent="0.35">
      <c r="B377" s="62"/>
      <c r="T377" s="58"/>
      <c r="U377" s="58"/>
      <c r="V377" s="58"/>
      <c r="W377" s="58"/>
      <c r="X377" s="14"/>
    </row>
    <row r="378" spans="2:24" ht="12.75" customHeight="1" x14ac:dyDescent="0.35">
      <c r="B378" s="62"/>
      <c r="T378" s="58"/>
      <c r="U378" s="58"/>
      <c r="V378" s="58"/>
      <c r="W378" s="58"/>
      <c r="X378" s="14"/>
    </row>
    <row r="379" spans="2:24" ht="12.75" customHeight="1" x14ac:dyDescent="0.35">
      <c r="B379" s="62"/>
      <c r="T379" s="58"/>
      <c r="U379" s="58"/>
      <c r="V379" s="58"/>
      <c r="W379" s="58"/>
      <c r="X379" s="14"/>
    </row>
    <row r="380" spans="2:24" ht="12.75" customHeight="1" x14ac:dyDescent="0.35">
      <c r="B380" s="62"/>
      <c r="T380" s="58"/>
      <c r="U380" s="58"/>
      <c r="V380" s="58"/>
      <c r="W380" s="58"/>
      <c r="X380" s="14"/>
    </row>
    <row r="381" spans="2:24" ht="12.75" customHeight="1" x14ac:dyDescent="0.35">
      <c r="B381" s="62"/>
      <c r="T381" s="58"/>
      <c r="U381" s="58"/>
      <c r="V381" s="58"/>
      <c r="W381" s="58"/>
      <c r="X381" s="14"/>
    </row>
    <row r="382" spans="2:24" ht="12.75" customHeight="1" x14ac:dyDescent="0.35">
      <c r="B382" s="62"/>
      <c r="T382" s="58"/>
      <c r="U382" s="58"/>
      <c r="V382" s="58"/>
      <c r="W382" s="58"/>
      <c r="X382" s="14"/>
    </row>
    <row r="383" spans="2:24" ht="12.75" customHeight="1" x14ac:dyDescent="0.35">
      <c r="B383" s="62"/>
      <c r="T383" s="58"/>
      <c r="U383" s="58"/>
      <c r="V383" s="58"/>
      <c r="W383" s="58"/>
      <c r="X383" s="14"/>
    </row>
    <row r="384" spans="2:24" ht="12.75" customHeight="1" x14ac:dyDescent="0.35">
      <c r="B384" s="62"/>
      <c r="T384" s="58"/>
      <c r="U384" s="58"/>
      <c r="V384" s="58"/>
      <c r="W384" s="58"/>
      <c r="X384" s="14"/>
    </row>
    <row r="385" spans="2:24" ht="12.75" customHeight="1" x14ac:dyDescent="0.35">
      <c r="B385" s="62"/>
      <c r="T385" s="58"/>
      <c r="U385" s="58"/>
      <c r="V385" s="58"/>
      <c r="W385" s="58"/>
      <c r="X385" s="14"/>
    </row>
    <row r="386" spans="2:24" ht="12.75" customHeight="1" x14ac:dyDescent="0.35">
      <c r="B386" s="62"/>
      <c r="T386" s="58"/>
      <c r="U386" s="58"/>
      <c r="V386" s="58"/>
      <c r="W386" s="58"/>
      <c r="X386" s="14"/>
    </row>
    <row r="387" spans="2:24" ht="12.75" customHeight="1" x14ac:dyDescent="0.35">
      <c r="B387" s="62"/>
      <c r="T387" s="58"/>
      <c r="U387" s="58"/>
      <c r="V387" s="58"/>
      <c r="W387" s="58"/>
      <c r="X387" s="14"/>
    </row>
    <row r="388" spans="2:24" ht="12.75" customHeight="1" x14ac:dyDescent="0.35">
      <c r="B388" s="62"/>
      <c r="T388" s="58"/>
      <c r="U388" s="58"/>
      <c r="V388" s="58"/>
      <c r="W388" s="58"/>
      <c r="X388" s="14"/>
    </row>
    <row r="389" spans="2:24" ht="12.75" customHeight="1" x14ac:dyDescent="0.35">
      <c r="B389" s="62"/>
      <c r="T389" s="58"/>
      <c r="U389" s="58"/>
      <c r="V389" s="58"/>
      <c r="W389" s="58"/>
      <c r="X389" s="14"/>
    </row>
    <row r="390" spans="2:24" ht="12.75" customHeight="1" x14ac:dyDescent="0.35">
      <c r="B390" s="62"/>
      <c r="T390" s="58"/>
      <c r="U390" s="58"/>
      <c r="V390" s="58"/>
      <c r="W390" s="58"/>
      <c r="X390" s="14"/>
    </row>
    <row r="391" spans="2:24" ht="12.75" customHeight="1" x14ac:dyDescent="0.35">
      <c r="B391" s="62"/>
      <c r="T391" s="58"/>
      <c r="U391" s="58"/>
      <c r="V391" s="58"/>
      <c r="W391" s="58"/>
      <c r="X391" s="14"/>
    </row>
    <row r="392" spans="2:24" ht="12.75" customHeight="1" x14ac:dyDescent="0.35">
      <c r="B392" s="62"/>
      <c r="T392" s="58"/>
      <c r="U392" s="58"/>
      <c r="V392" s="58"/>
      <c r="W392" s="58"/>
      <c r="X392" s="14"/>
    </row>
    <row r="393" spans="2:24" ht="12.75" customHeight="1" x14ac:dyDescent="0.35">
      <c r="B393" s="62"/>
      <c r="T393" s="58"/>
      <c r="U393" s="58"/>
      <c r="V393" s="58"/>
      <c r="W393" s="58"/>
      <c r="X393" s="14"/>
    </row>
    <row r="394" spans="2:24" ht="12.75" customHeight="1" x14ac:dyDescent="0.35">
      <c r="B394" s="62"/>
      <c r="T394" s="58"/>
      <c r="U394" s="58"/>
      <c r="V394" s="58"/>
      <c r="W394" s="58"/>
      <c r="X394" s="14"/>
    </row>
    <row r="395" spans="2:24" ht="12.75" customHeight="1" x14ac:dyDescent="0.35">
      <c r="B395" s="62"/>
      <c r="T395" s="58"/>
      <c r="U395" s="58"/>
      <c r="V395" s="58"/>
      <c r="W395" s="58"/>
      <c r="X395" s="14"/>
    </row>
    <row r="396" spans="2:24" ht="12.75" customHeight="1" x14ac:dyDescent="0.35">
      <c r="B396" s="62"/>
      <c r="T396" s="58"/>
      <c r="U396" s="58"/>
      <c r="V396" s="58"/>
      <c r="W396" s="58"/>
      <c r="X396" s="14"/>
    </row>
    <row r="397" spans="2:24" ht="12.75" customHeight="1" x14ac:dyDescent="0.35">
      <c r="B397" s="62"/>
      <c r="T397" s="58"/>
      <c r="U397" s="58"/>
      <c r="V397" s="58"/>
      <c r="W397" s="58"/>
      <c r="X397" s="14"/>
    </row>
    <row r="398" spans="2:24" ht="12.75" customHeight="1" x14ac:dyDescent="0.35">
      <c r="B398" s="62"/>
      <c r="T398" s="58"/>
      <c r="U398" s="58"/>
      <c r="V398" s="58"/>
      <c r="W398" s="58"/>
      <c r="X398" s="14"/>
    </row>
    <row r="399" spans="2:24" ht="12.75" customHeight="1" x14ac:dyDescent="0.35">
      <c r="B399" s="62"/>
      <c r="T399" s="58"/>
      <c r="U399" s="58"/>
      <c r="V399" s="58"/>
      <c r="W399" s="58"/>
      <c r="X399" s="14"/>
    </row>
    <row r="400" spans="2:24" ht="12.75" customHeight="1" x14ac:dyDescent="0.35">
      <c r="B400" s="62"/>
      <c r="T400" s="58"/>
      <c r="U400" s="58"/>
      <c r="V400" s="58"/>
      <c r="W400" s="58"/>
      <c r="X400" s="14"/>
    </row>
    <row r="401" spans="2:24" ht="12.75" customHeight="1" x14ac:dyDescent="0.35">
      <c r="B401" s="62"/>
      <c r="T401" s="58"/>
      <c r="U401" s="58"/>
      <c r="V401" s="58"/>
      <c r="W401" s="58"/>
      <c r="X401" s="14"/>
    </row>
    <row r="402" spans="2:24" ht="12.75" customHeight="1" x14ac:dyDescent="0.35">
      <c r="B402" s="62"/>
      <c r="T402" s="58"/>
      <c r="U402" s="58"/>
      <c r="V402" s="58"/>
      <c r="W402" s="58"/>
      <c r="X402" s="14"/>
    </row>
    <row r="403" spans="2:24" ht="12.75" customHeight="1" x14ac:dyDescent="0.35">
      <c r="B403" s="62"/>
      <c r="T403" s="58"/>
      <c r="U403" s="58"/>
      <c r="V403" s="58"/>
      <c r="W403" s="58"/>
      <c r="X403" s="14"/>
    </row>
    <row r="404" spans="2:24" ht="12.75" customHeight="1" x14ac:dyDescent="0.35">
      <c r="B404" s="62"/>
      <c r="T404" s="58"/>
      <c r="U404" s="58"/>
      <c r="V404" s="58"/>
      <c r="W404" s="58"/>
      <c r="X404" s="14"/>
    </row>
    <row r="405" spans="2:24" ht="12.75" customHeight="1" x14ac:dyDescent="0.35">
      <c r="B405" s="62"/>
      <c r="T405" s="58"/>
      <c r="U405" s="58"/>
      <c r="V405" s="58"/>
      <c r="W405" s="58"/>
      <c r="X405" s="14"/>
    </row>
    <row r="406" spans="2:24" ht="12.75" customHeight="1" x14ac:dyDescent="0.35">
      <c r="B406" s="62"/>
      <c r="T406" s="58"/>
      <c r="U406" s="58"/>
      <c r="V406" s="58"/>
      <c r="W406" s="58"/>
      <c r="X406" s="14"/>
    </row>
    <row r="407" spans="2:24" ht="12.75" customHeight="1" x14ac:dyDescent="0.35">
      <c r="B407" s="62"/>
      <c r="T407" s="58"/>
      <c r="U407" s="58"/>
      <c r="V407" s="58"/>
      <c r="W407" s="58"/>
      <c r="X407" s="14"/>
    </row>
    <row r="408" spans="2:24" ht="12.75" customHeight="1" x14ac:dyDescent="0.35">
      <c r="B408" s="62"/>
      <c r="T408" s="58"/>
      <c r="U408" s="58"/>
      <c r="V408" s="58"/>
      <c r="W408" s="58"/>
      <c r="X408" s="14"/>
    </row>
    <row r="409" spans="2:24" ht="12.75" customHeight="1" x14ac:dyDescent="0.35">
      <c r="B409" s="62"/>
      <c r="T409" s="58"/>
      <c r="U409" s="58"/>
      <c r="V409" s="58"/>
      <c r="W409" s="58"/>
      <c r="X409" s="14"/>
    </row>
    <row r="410" spans="2:24" ht="12.75" customHeight="1" x14ac:dyDescent="0.35">
      <c r="B410" s="62"/>
      <c r="T410" s="58"/>
      <c r="U410" s="58"/>
      <c r="V410" s="58"/>
      <c r="W410" s="58"/>
      <c r="X410" s="14"/>
    </row>
    <row r="411" spans="2:24" ht="12.75" customHeight="1" x14ac:dyDescent="0.35">
      <c r="B411" s="62"/>
      <c r="T411" s="58"/>
      <c r="U411" s="58"/>
      <c r="V411" s="58"/>
      <c r="W411" s="58"/>
      <c r="X411" s="14"/>
    </row>
    <row r="412" spans="2:24" ht="12.75" customHeight="1" x14ac:dyDescent="0.35">
      <c r="B412" s="62"/>
      <c r="T412" s="58"/>
      <c r="U412" s="58"/>
      <c r="V412" s="58"/>
      <c r="W412" s="58"/>
      <c r="X412" s="14"/>
    </row>
    <row r="413" spans="2:24" ht="12.75" customHeight="1" x14ac:dyDescent="0.35">
      <c r="B413" s="62"/>
      <c r="T413" s="58"/>
      <c r="U413" s="58"/>
      <c r="V413" s="58"/>
      <c r="W413" s="58"/>
      <c r="X413" s="14"/>
    </row>
    <row r="414" spans="2:24" ht="12.75" customHeight="1" x14ac:dyDescent="0.35">
      <c r="B414" s="62"/>
      <c r="T414" s="58"/>
      <c r="U414" s="58"/>
      <c r="V414" s="58"/>
      <c r="W414" s="58"/>
      <c r="X414" s="14"/>
    </row>
    <row r="415" spans="2:24" ht="12.75" customHeight="1" x14ac:dyDescent="0.35">
      <c r="B415" s="62"/>
      <c r="T415" s="58"/>
      <c r="U415" s="58"/>
      <c r="V415" s="58"/>
      <c r="W415" s="58"/>
      <c r="X415" s="14"/>
    </row>
    <row r="416" spans="2:24" ht="12.75" customHeight="1" x14ac:dyDescent="0.35">
      <c r="B416" s="62"/>
      <c r="T416" s="58"/>
      <c r="U416" s="58"/>
      <c r="V416" s="58"/>
      <c r="W416" s="58"/>
      <c r="X416" s="14"/>
    </row>
    <row r="417" spans="2:24" ht="12.75" customHeight="1" x14ac:dyDescent="0.35">
      <c r="B417" s="62"/>
      <c r="T417" s="58"/>
      <c r="U417" s="58"/>
      <c r="V417" s="58"/>
      <c r="W417" s="58"/>
      <c r="X417" s="14"/>
    </row>
    <row r="418" spans="2:24" ht="12.75" customHeight="1" x14ac:dyDescent="0.35">
      <c r="B418" s="62"/>
      <c r="T418" s="58"/>
      <c r="U418" s="58"/>
      <c r="V418" s="58"/>
      <c r="W418" s="58"/>
      <c r="X418" s="14"/>
    </row>
    <row r="419" spans="2:24" ht="12.75" customHeight="1" x14ac:dyDescent="0.35">
      <c r="B419" s="62"/>
      <c r="T419" s="58"/>
      <c r="U419" s="58"/>
      <c r="V419" s="58"/>
      <c r="W419" s="58"/>
      <c r="X419" s="14"/>
    </row>
    <row r="420" spans="2:24" ht="12.75" customHeight="1" x14ac:dyDescent="0.35">
      <c r="B420" s="62"/>
      <c r="T420" s="58"/>
      <c r="U420" s="58"/>
      <c r="V420" s="58"/>
      <c r="W420" s="58"/>
      <c r="X420" s="14"/>
    </row>
    <row r="421" spans="2:24" ht="12.75" customHeight="1" x14ac:dyDescent="0.35">
      <c r="B421" s="62"/>
      <c r="T421" s="58"/>
      <c r="U421" s="58"/>
      <c r="V421" s="58"/>
      <c r="W421" s="58"/>
      <c r="X421" s="14"/>
    </row>
    <row r="422" spans="2:24" ht="12.75" customHeight="1" x14ac:dyDescent="0.35">
      <c r="B422" s="62"/>
      <c r="T422" s="58"/>
      <c r="U422" s="58"/>
      <c r="V422" s="58"/>
      <c r="W422" s="58"/>
      <c r="X422" s="14"/>
    </row>
    <row r="423" spans="2:24" ht="12.75" customHeight="1" x14ac:dyDescent="0.35">
      <c r="B423" s="62"/>
      <c r="T423" s="58"/>
      <c r="U423" s="58"/>
      <c r="V423" s="58"/>
      <c r="W423" s="58"/>
      <c r="X423" s="14"/>
    </row>
    <row r="424" spans="2:24" ht="12.75" customHeight="1" x14ac:dyDescent="0.35">
      <c r="B424" s="62"/>
      <c r="T424" s="58"/>
      <c r="U424" s="58"/>
      <c r="V424" s="58"/>
      <c r="W424" s="58"/>
      <c r="X424" s="14"/>
    </row>
    <row r="425" spans="2:24" ht="12.75" customHeight="1" x14ac:dyDescent="0.35">
      <c r="B425" s="62"/>
      <c r="T425" s="58"/>
      <c r="U425" s="58"/>
      <c r="V425" s="58"/>
      <c r="W425" s="58"/>
      <c r="X425" s="14"/>
    </row>
    <row r="426" spans="2:24" ht="12.75" customHeight="1" x14ac:dyDescent="0.35">
      <c r="B426" s="62"/>
      <c r="T426" s="58"/>
      <c r="U426" s="58"/>
      <c r="V426" s="58"/>
      <c r="W426" s="58"/>
      <c r="X426" s="14"/>
    </row>
    <row r="427" spans="2:24" ht="12.75" customHeight="1" x14ac:dyDescent="0.35">
      <c r="B427" s="62"/>
      <c r="T427" s="58"/>
      <c r="U427" s="58"/>
      <c r="V427" s="58"/>
      <c r="W427" s="58"/>
      <c r="X427" s="14"/>
    </row>
    <row r="428" spans="2:24" ht="12.75" customHeight="1" x14ac:dyDescent="0.35">
      <c r="B428" s="62"/>
      <c r="T428" s="58"/>
      <c r="U428" s="58"/>
      <c r="V428" s="58"/>
      <c r="W428" s="58"/>
      <c r="X428" s="14"/>
    </row>
    <row r="429" spans="2:24" ht="12.75" customHeight="1" x14ac:dyDescent="0.35">
      <c r="B429" s="62"/>
      <c r="T429" s="58"/>
      <c r="U429" s="58"/>
      <c r="V429" s="58"/>
      <c r="W429" s="58"/>
      <c r="X429" s="14"/>
    </row>
    <row r="430" spans="2:24" ht="12.75" customHeight="1" x14ac:dyDescent="0.35">
      <c r="B430" s="62"/>
      <c r="T430" s="58"/>
      <c r="U430" s="58"/>
      <c r="V430" s="58"/>
      <c r="W430" s="58"/>
      <c r="X430" s="14"/>
    </row>
    <row r="431" spans="2:24" ht="12.75" customHeight="1" x14ac:dyDescent="0.35">
      <c r="B431" s="62"/>
      <c r="T431" s="58"/>
      <c r="U431" s="58"/>
      <c r="V431" s="58"/>
      <c r="W431" s="58"/>
      <c r="X431" s="14"/>
    </row>
    <row r="432" spans="2:24" ht="12.75" customHeight="1" x14ac:dyDescent="0.35">
      <c r="B432" s="62"/>
      <c r="T432" s="58"/>
      <c r="U432" s="58"/>
      <c r="V432" s="58"/>
      <c r="W432" s="58"/>
      <c r="X432" s="14"/>
    </row>
    <row r="433" spans="2:24" ht="12.75" customHeight="1" x14ac:dyDescent="0.35">
      <c r="B433" s="62"/>
      <c r="T433" s="58"/>
      <c r="U433" s="58"/>
      <c r="V433" s="58"/>
      <c r="W433" s="58"/>
      <c r="X433" s="14"/>
    </row>
    <row r="434" spans="2:24" ht="12.75" customHeight="1" x14ac:dyDescent="0.35">
      <c r="B434" s="62"/>
      <c r="T434" s="58"/>
      <c r="U434" s="58"/>
      <c r="V434" s="58"/>
      <c r="W434" s="58"/>
      <c r="X434" s="14"/>
    </row>
    <row r="435" spans="2:24" ht="12.75" customHeight="1" x14ac:dyDescent="0.35">
      <c r="B435" s="62"/>
      <c r="T435" s="58"/>
      <c r="U435" s="58"/>
      <c r="V435" s="58"/>
      <c r="W435" s="58"/>
      <c r="X435" s="14"/>
    </row>
    <row r="436" spans="2:24" ht="12.75" customHeight="1" x14ac:dyDescent="0.35">
      <c r="B436" s="62"/>
      <c r="T436" s="58"/>
      <c r="U436" s="58"/>
      <c r="V436" s="58"/>
      <c r="W436" s="58"/>
      <c r="X436" s="14"/>
    </row>
    <row r="437" spans="2:24" ht="12.75" customHeight="1" x14ac:dyDescent="0.35">
      <c r="B437" s="62"/>
      <c r="T437" s="58"/>
      <c r="U437" s="58"/>
      <c r="V437" s="58"/>
      <c r="W437" s="58"/>
      <c r="X437" s="14"/>
    </row>
    <row r="438" spans="2:24" ht="12.75" customHeight="1" x14ac:dyDescent="0.35">
      <c r="B438" s="62"/>
      <c r="T438" s="58"/>
      <c r="U438" s="58"/>
      <c r="V438" s="58"/>
      <c r="W438" s="58"/>
      <c r="X438" s="14"/>
    </row>
    <row r="439" spans="2:24" ht="12.75" customHeight="1" x14ac:dyDescent="0.35">
      <c r="B439" s="62"/>
      <c r="T439" s="58"/>
      <c r="U439" s="58"/>
      <c r="V439" s="58"/>
      <c r="W439" s="58"/>
      <c r="X439" s="14"/>
    </row>
    <row r="440" spans="2:24" ht="12.75" customHeight="1" x14ac:dyDescent="0.35">
      <c r="B440" s="62"/>
      <c r="T440" s="58"/>
      <c r="U440" s="58"/>
      <c r="V440" s="58"/>
      <c r="W440" s="58"/>
      <c r="X440" s="14"/>
    </row>
    <row r="441" spans="2:24" ht="12.75" customHeight="1" x14ac:dyDescent="0.35">
      <c r="B441" s="62"/>
      <c r="T441" s="58"/>
      <c r="U441" s="58"/>
      <c r="V441" s="58"/>
      <c r="W441" s="58"/>
      <c r="X441" s="14"/>
    </row>
    <row r="442" spans="2:24" ht="12.75" customHeight="1" x14ac:dyDescent="0.35">
      <c r="B442" s="62"/>
      <c r="T442" s="58"/>
      <c r="U442" s="58"/>
      <c r="V442" s="58"/>
      <c r="W442" s="58"/>
      <c r="X442" s="14"/>
    </row>
    <row r="443" spans="2:24" ht="12.75" customHeight="1" x14ac:dyDescent="0.35">
      <c r="B443" s="62"/>
      <c r="T443" s="58"/>
      <c r="U443" s="58"/>
      <c r="V443" s="58"/>
      <c r="W443" s="58"/>
      <c r="X443" s="14"/>
    </row>
    <row r="444" spans="2:24" ht="12.75" customHeight="1" x14ac:dyDescent="0.35">
      <c r="B444" s="62"/>
      <c r="T444" s="58"/>
      <c r="U444" s="58"/>
      <c r="V444" s="58"/>
      <c r="W444" s="58"/>
      <c r="X444" s="14"/>
    </row>
    <row r="445" spans="2:24" ht="12.75" customHeight="1" x14ac:dyDescent="0.35">
      <c r="B445" s="62"/>
      <c r="T445" s="58"/>
      <c r="U445" s="58"/>
      <c r="V445" s="58"/>
      <c r="W445" s="58"/>
      <c r="X445" s="14"/>
    </row>
    <row r="446" spans="2:24" ht="12.75" customHeight="1" x14ac:dyDescent="0.35">
      <c r="B446" s="62"/>
      <c r="T446" s="58"/>
      <c r="U446" s="58"/>
      <c r="V446" s="58"/>
      <c r="W446" s="58"/>
      <c r="X446" s="14"/>
    </row>
    <row r="447" spans="2:24" ht="12.75" customHeight="1" x14ac:dyDescent="0.35">
      <c r="B447" s="62"/>
      <c r="T447" s="58"/>
      <c r="U447" s="58"/>
      <c r="V447" s="58"/>
      <c r="W447" s="58"/>
      <c r="X447" s="14"/>
    </row>
    <row r="448" spans="2:24" ht="12.75" customHeight="1" x14ac:dyDescent="0.35">
      <c r="B448" s="62"/>
      <c r="T448" s="58"/>
      <c r="U448" s="58"/>
      <c r="V448" s="58"/>
      <c r="W448" s="58"/>
      <c r="X448" s="14"/>
    </row>
    <row r="449" spans="2:24" ht="12.75" customHeight="1" x14ac:dyDescent="0.35">
      <c r="B449" s="62"/>
      <c r="T449" s="58"/>
      <c r="U449" s="58"/>
      <c r="V449" s="58"/>
      <c r="W449" s="58"/>
      <c r="X449" s="14"/>
    </row>
    <row r="450" spans="2:24" ht="12.75" customHeight="1" x14ac:dyDescent="0.35">
      <c r="B450" s="62"/>
      <c r="T450" s="58"/>
      <c r="U450" s="58"/>
      <c r="V450" s="58"/>
      <c r="W450" s="58"/>
      <c r="X450" s="14"/>
    </row>
    <row r="451" spans="2:24" ht="12.75" customHeight="1" x14ac:dyDescent="0.35">
      <c r="B451" s="62"/>
      <c r="T451" s="58"/>
      <c r="U451" s="58"/>
      <c r="V451" s="58"/>
      <c r="W451" s="58"/>
      <c r="X451" s="14"/>
    </row>
    <row r="452" spans="2:24" ht="12.75" customHeight="1" x14ac:dyDescent="0.35">
      <c r="B452" s="62"/>
      <c r="T452" s="58"/>
      <c r="U452" s="58"/>
      <c r="V452" s="58"/>
      <c r="W452" s="58"/>
      <c r="X452" s="14"/>
    </row>
    <row r="453" spans="2:24" ht="12.75" customHeight="1" x14ac:dyDescent="0.35">
      <c r="B453" s="62"/>
      <c r="T453" s="58"/>
      <c r="U453" s="58"/>
      <c r="V453" s="58"/>
      <c r="W453" s="58"/>
      <c r="X453" s="14"/>
    </row>
    <row r="454" spans="2:24" ht="12.75" customHeight="1" x14ac:dyDescent="0.35">
      <c r="B454" s="62"/>
      <c r="T454" s="58"/>
      <c r="U454" s="58"/>
      <c r="V454" s="58"/>
      <c r="W454" s="58"/>
      <c r="X454" s="14"/>
    </row>
    <row r="455" spans="2:24" ht="12.75" customHeight="1" x14ac:dyDescent="0.35">
      <c r="B455" s="62"/>
      <c r="T455" s="58"/>
      <c r="U455" s="58"/>
      <c r="V455" s="58"/>
      <c r="W455" s="58"/>
      <c r="X455" s="14"/>
    </row>
    <row r="456" spans="2:24" ht="12.75" customHeight="1" x14ac:dyDescent="0.35">
      <c r="B456" s="62"/>
      <c r="T456" s="58"/>
      <c r="U456" s="58"/>
      <c r="V456" s="58"/>
      <c r="W456" s="58"/>
      <c r="X456" s="14"/>
    </row>
    <row r="457" spans="2:24" ht="12.75" customHeight="1" x14ac:dyDescent="0.35">
      <c r="B457" s="62"/>
      <c r="T457" s="58"/>
      <c r="U457" s="58"/>
      <c r="V457" s="58"/>
      <c r="W457" s="58"/>
      <c r="X457" s="14"/>
    </row>
    <row r="458" spans="2:24" ht="12.75" customHeight="1" x14ac:dyDescent="0.35">
      <c r="B458" s="62"/>
      <c r="T458" s="58"/>
      <c r="U458" s="58"/>
      <c r="V458" s="58"/>
      <c r="W458" s="58"/>
      <c r="X458" s="14"/>
    </row>
    <row r="459" spans="2:24" ht="12.75" customHeight="1" x14ac:dyDescent="0.35">
      <c r="B459" s="62"/>
      <c r="T459" s="58"/>
      <c r="U459" s="58"/>
      <c r="V459" s="58"/>
      <c r="W459" s="58"/>
      <c r="X459" s="14"/>
    </row>
    <row r="460" spans="2:24" ht="12.75" customHeight="1" x14ac:dyDescent="0.35">
      <c r="B460" s="62"/>
      <c r="T460" s="58"/>
      <c r="U460" s="58"/>
      <c r="V460" s="58"/>
      <c r="W460" s="58"/>
      <c r="X460" s="14"/>
    </row>
    <row r="461" spans="2:24" ht="12.75" customHeight="1" x14ac:dyDescent="0.35">
      <c r="B461" s="62"/>
      <c r="T461" s="58"/>
      <c r="U461" s="58"/>
      <c r="V461" s="58"/>
      <c r="W461" s="58"/>
      <c r="X461" s="14"/>
    </row>
    <row r="462" spans="2:24" ht="12.75" customHeight="1" x14ac:dyDescent="0.35">
      <c r="B462" s="62"/>
      <c r="T462" s="58"/>
      <c r="U462" s="58"/>
      <c r="V462" s="58"/>
      <c r="W462" s="58"/>
      <c r="X462" s="14"/>
    </row>
    <row r="463" spans="2:24" ht="12.75" customHeight="1" x14ac:dyDescent="0.35">
      <c r="B463" s="62"/>
      <c r="T463" s="58"/>
      <c r="U463" s="58"/>
      <c r="V463" s="58"/>
      <c r="W463" s="58"/>
      <c r="X463" s="14"/>
    </row>
    <row r="464" spans="2:24" ht="12.75" customHeight="1" x14ac:dyDescent="0.35">
      <c r="B464" s="62"/>
      <c r="T464" s="58"/>
      <c r="U464" s="58"/>
      <c r="V464" s="58"/>
      <c r="W464" s="58"/>
      <c r="X464" s="14"/>
    </row>
    <row r="465" spans="2:24" ht="12.75" customHeight="1" x14ac:dyDescent="0.35">
      <c r="B465" s="62"/>
      <c r="T465" s="58"/>
      <c r="U465" s="58"/>
      <c r="V465" s="58"/>
      <c r="W465" s="58"/>
      <c r="X465" s="14"/>
    </row>
    <row r="466" spans="2:24" ht="12.75" customHeight="1" x14ac:dyDescent="0.35">
      <c r="B466" s="62"/>
      <c r="T466" s="58"/>
      <c r="U466" s="58"/>
      <c r="V466" s="58"/>
      <c r="W466" s="58"/>
      <c r="X466" s="14"/>
    </row>
    <row r="467" spans="2:24" ht="12.75" customHeight="1" x14ac:dyDescent="0.35">
      <c r="B467" s="62"/>
      <c r="T467" s="58"/>
      <c r="U467" s="58"/>
      <c r="V467" s="58"/>
      <c r="W467" s="58"/>
      <c r="X467" s="14"/>
    </row>
    <row r="468" spans="2:24" ht="12.75" customHeight="1" x14ac:dyDescent="0.35">
      <c r="B468" s="62"/>
      <c r="T468" s="58"/>
      <c r="U468" s="58"/>
      <c r="V468" s="58"/>
      <c r="W468" s="58"/>
      <c r="X468" s="14"/>
    </row>
    <row r="469" spans="2:24" ht="12.75" customHeight="1" x14ac:dyDescent="0.35">
      <c r="B469" s="62"/>
      <c r="T469" s="58"/>
      <c r="U469" s="58"/>
      <c r="V469" s="58"/>
      <c r="W469" s="58"/>
      <c r="X469" s="14"/>
    </row>
    <row r="470" spans="2:24" ht="12.75" customHeight="1" x14ac:dyDescent="0.35">
      <c r="B470" s="62"/>
      <c r="T470" s="58"/>
      <c r="U470" s="58"/>
      <c r="V470" s="58"/>
      <c r="W470" s="58"/>
      <c r="X470" s="14"/>
    </row>
    <row r="471" spans="2:24" ht="12.75" customHeight="1" x14ac:dyDescent="0.35">
      <c r="B471" s="62"/>
      <c r="T471" s="58"/>
      <c r="U471" s="58"/>
      <c r="V471" s="58"/>
      <c r="W471" s="58"/>
      <c r="X471" s="14"/>
    </row>
    <row r="472" spans="2:24" ht="12.75" customHeight="1" x14ac:dyDescent="0.35">
      <c r="B472" s="62"/>
      <c r="T472" s="58"/>
      <c r="U472" s="58"/>
      <c r="V472" s="58"/>
      <c r="W472" s="58"/>
      <c r="X472" s="14"/>
    </row>
    <row r="473" spans="2:24" ht="12.75" customHeight="1" x14ac:dyDescent="0.35">
      <c r="B473" s="62"/>
      <c r="T473" s="58"/>
      <c r="U473" s="58"/>
      <c r="V473" s="58"/>
      <c r="W473" s="58"/>
      <c r="X473" s="14"/>
    </row>
    <row r="474" spans="2:24" ht="12.75" customHeight="1" x14ac:dyDescent="0.35">
      <c r="B474" s="62"/>
      <c r="T474" s="58"/>
      <c r="U474" s="58"/>
      <c r="V474" s="58"/>
      <c r="W474" s="58"/>
      <c r="X474" s="14"/>
    </row>
    <row r="475" spans="2:24" ht="12.75" customHeight="1" x14ac:dyDescent="0.35">
      <c r="B475" s="62"/>
      <c r="T475" s="58"/>
      <c r="U475" s="58"/>
      <c r="V475" s="58"/>
      <c r="W475" s="58"/>
      <c r="X475" s="14"/>
    </row>
    <row r="476" spans="2:24" ht="12.75" customHeight="1" x14ac:dyDescent="0.35">
      <c r="B476" s="62"/>
      <c r="T476" s="58"/>
      <c r="U476" s="58"/>
      <c r="V476" s="58"/>
      <c r="W476" s="58"/>
      <c r="X476" s="14"/>
    </row>
    <row r="477" spans="2:24" ht="12.75" customHeight="1" x14ac:dyDescent="0.35">
      <c r="B477" s="62"/>
      <c r="T477" s="58"/>
      <c r="U477" s="58"/>
      <c r="V477" s="58"/>
      <c r="W477" s="58"/>
      <c r="X477" s="14"/>
    </row>
    <row r="478" spans="2:24" ht="12.75" customHeight="1" x14ac:dyDescent="0.35">
      <c r="B478" s="62"/>
      <c r="T478" s="58"/>
      <c r="U478" s="58"/>
      <c r="V478" s="58"/>
      <c r="W478" s="58"/>
      <c r="X478" s="14"/>
    </row>
    <row r="479" spans="2:24" ht="12.75" customHeight="1" x14ac:dyDescent="0.35">
      <c r="B479" s="62"/>
      <c r="T479" s="58"/>
      <c r="U479" s="58"/>
      <c r="V479" s="58"/>
      <c r="W479" s="58"/>
      <c r="X479" s="14"/>
    </row>
    <row r="480" spans="2:24" ht="12.75" customHeight="1" x14ac:dyDescent="0.35">
      <c r="B480" s="62"/>
      <c r="T480" s="58"/>
      <c r="U480" s="58"/>
      <c r="V480" s="58"/>
      <c r="W480" s="58"/>
      <c r="X480" s="14"/>
    </row>
    <row r="481" spans="2:24" ht="12.75" customHeight="1" x14ac:dyDescent="0.35">
      <c r="B481" s="62"/>
      <c r="T481" s="58"/>
      <c r="U481" s="58"/>
      <c r="V481" s="58"/>
      <c r="W481" s="58"/>
      <c r="X481" s="14"/>
    </row>
    <row r="482" spans="2:24" ht="12.75" customHeight="1" x14ac:dyDescent="0.35">
      <c r="B482" s="62"/>
      <c r="T482" s="58"/>
      <c r="U482" s="58"/>
      <c r="V482" s="58"/>
      <c r="W482" s="58"/>
      <c r="X482" s="14"/>
    </row>
    <row r="483" spans="2:24" ht="12.75" customHeight="1" x14ac:dyDescent="0.35">
      <c r="B483" s="62"/>
      <c r="T483" s="58"/>
      <c r="U483" s="58"/>
      <c r="V483" s="58"/>
      <c r="W483" s="58"/>
      <c r="X483" s="14"/>
    </row>
    <row r="484" spans="2:24" ht="12.75" customHeight="1" x14ac:dyDescent="0.35">
      <c r="B484" s="62"/>
      <c r="T484" s="58"/>
      <c r="U484" s="58"/>
      <c r="V484" s="58"/>
      <c r="W484" s="58"/>
      <c r="X484" s="14"/>
    </row>
    <row r="485" spans="2:24" ht="12.75" customHeight="1" x14ac:dyDescent="0.35">
      <c r="B485" s="62"/>
      <c r="T485" s="58"/>
      <c r="U485" s="58"/>
      <c r="V485" s="58"/>
      <c r="W485" s="58"/>
      <c r="X485" s="14"/>
    </row>
    <row r="486" spans="2:24" ht="12.75" customHeight="1" x14ac:dyDescent="0.35">
      <c r="B486" s="62"/>
      <c r="T486" s="58"/>
      <c r="U486" s="58"/>
      <c r="V486" s="58"/>
      <c r="W486" s="58"/>
      <c r="X486" s="14"/>
    </row>
    <row r="487" spans="2:24" ht="12.75" customHeight="1" x14ac:dyDescent="0.35">
      <c r="B487" s="62"/>
      <c r="T487" s="58"/>
      <c r="U487" s="58"/>
      <c r="V487" s="58"/>
      <c r="W487" s="58"/>
      <c r="X487" s="14"/>
    </row>
    <row r="488" spans="2:24" ht="12.75" customHeight="1" x14ac:dyDescent="0.35">
      <c r="B488" s="62"/>
      <c r="T488" s="58"/>
      <c r="U488" s="58"/>
      <c r="V488" s="58"/>
      <c r="W488" s="58"/>
      <c r="X488" s="14"/>
    </row>
    <row r="489" spans="2:24" ht="12.75" customHeight="1" x14ac:dyDescent="0.35">
      <c r="B489" s="62"/>
      <c r="T489" s="58"/>
      <c r="U489" s="58"/>
      <c r="V489" s="58"/>
      <c r="W489" s="58"/>
      <c r="X489" s="14"/>
    </row>
    <row r="490" spans="2:24" ht="12.75" customHeight="1" x14ac:dyDescent="0.35">
      <c r="B490" s="62"/>
      <c r="T490" s="58"/>
      <c r="U490" s="58"/>
      <c r="V490" s="58"/>
      <c r="W490" s="58"/>
      <c r="X490" s="14"/>
    </row>
    <row r="491" spans="2:24" ht="12.75" customHeight="1" x14ac:dyDescent="0.35">
      <c r="B491" s="62"/>
      <c r="T491" s="58"/>
      <c r="U491" s="58"/>
      <c r="V491" s="58"/>
      <c r="W491" s="58"/>
      <c r="X491" s="14"/>
    </row>
    <row r="492" spans="2:24" ht="12.75" customHeight="1" x14ac:dyDescent="0.35">
      <c r="B492" s="62"/>
      <c r="T492" s="58"/>
      <c r="U492" s="58"/>
      <c r="V492" s="58"/>
      <c r="W492" s="58"/>
      <c r="X492" s="14"/>
    </row>
    <row r="493" spans="2:24" ht="12.75" customHeight="1" x14ac:dyDescent="0.35">
      <c r="B493" s="62"/>
      <c r="T493" s="58"/>
      <c r="U493" s="58"/>
      <c r="V493" s="58"/>
      <c r="W493" s="58"/>
      <c r="X493" s="14"/>
    </row>
    <row r="494" spans="2:24" ht="12.75" customHeight="1" x14ac:dyDescent="0.35">
      <c r="B494" s="62"/>
      <c r="T494" s="58"/>
      <c r="U494" s="58"/>
      <c r="V494" s="58"/>
      <c r="W494" s="58"/>
      <c r="X494" s="14"/>
    </row>
    <row r="495" spans="2:24" ht="12.75" customHeight="1" x14ac:dyDescent="0.35">
      <c r="B495" s="62"/>
      <c r="T495" s="58"/>
      <c r="U495" s="58"/>
      <c r="V495" s="58"/>
      <c r="W495" s="58"/>
      <c r="X495" s="14"/>
    </row>
    <row r="496" spans="2:24" ht="12.75" customHeight="1" x14ac:dyDescent="0.35">
      <c r="B496" s="62"/>
      <c r="T496" s="58"/>
      <c r="U496" s="58"/>
      <c r="V496" s="58"/>
      <c r="W496" s="58"/>
      <c r="X496" s="14"/>
    </row>
    <row r="497" spans="2:24" ht="12.75" customHeight="1" x14ac:dyDescent="0.35">
      <c r="B497" s="62"/>
      <c r="T497" s="58"/>
      <c r="U497" s="58"/>
      <c r="V497" s="58"/>
      <c r="W497" s="58"/>
      <c r="X497" s="14"/>
    </row>
    <row r="498" spans="2:24" ht="12.75" customHeight="1" x14ac:dyDescent="0.35">
      <c r="B498" s="62"/>
      <c r="T498" s="58"/>
      <c r="U498" s="58"/>
      <c r="V498" s="58"/>
      <c r="W498" s="58"/>
      <c r="X498" s="14"/>
    </row>
    <row r="499" spans="2:24" ht="12.75" customHeight="1" x14ac:dyDescent="0.35">
      <c r="B499" s="62"/>
      <c r="T499" s="58"/>
      <c r="U499" s="58"/>
      <c r="V499" s="58"/>
      <c r="W499" s="58"/>
      <c r="X499" s="14"/>
    </row>
    <row r="500" spans="2:24" ht="12.75" customHeight="1" x14ac:dyDescent="0.35">
      <c r="B500" s="62"/>
      <c r="T500" s="58"/>
      <c r="U500" s="58"/>
      <c r="V500" s="58"/>
      <c r="W500" s="58"/>
      <c r="X500" s="14"/>
    </row>
    <row r="501" spans="2:24" ht="12.75" customHeight="1" x14ac:dyDescent="0.35">
      <c r="B501" s="62"/>
      <c r="T501" s="58"/>
      <c r="U501" s="58"/>
      <c r="V501" s="58"/>
      <c r="W501" s="58"/>
      <c r="X501" s="14"/>
    </row>
    <row r="502" spans="2:24" ht="12.75" customHeight="1" x14ac:dyDescent="0.35">
      <c r="B502" s="62"/>
      <c r="T502" s="58"/>
      <c r="U502" s="58"/>
      <c r="V502" s="58"/>
      <c r="W502" s="58"/>
      <c r="X502" s="14"/>
    </row>
    <row r="503" spans="2:24" ht="12.75" customHeight="1" x14ac:dyDescent="0.35">
      <c r="B503" s="62"/>
      <c r="T503" s="58"/>
      <c r="U503" s="58"/>
      <c r="V503" s="58"/>
      <c r="W503" s="58"/>
      <c r="X503" s="14"/>
    </row>
    <row r="504" spans="2:24" ht="12.75" customHeight="1" x14ac:dyDescent="0.35">
      <c r="B504" s="62"/>
      <c r="T504" s="58"/>
      <c r="U504" s="58"/>
      <c r="V504" s="58"/>
      <c r="W504" s="58"/>
      <c r="X504" s="14"/>
    </row>
    <row r="505" spans="2:24" ht="12.75" customHeight="1" x14ac:dyDescent="0.35">
      <c r="B505" s="62"/>
      <c r="T505" s="58"/>
      <c r="U505" s="58"/>
      <c r="V505" s="58"/>
      <c r="W505" s="58"/>
      <c r="X505" s="14"/>
    </row>
    <row r="506" spans="2:24" ht="12.75" customHeight="1" x14ac:dyDescent="0.35">
      <c r="B506" s="62"/>
      <c r="T506" s="58"/>
      <c r="U506" s="58"/>
      <c r="V506" s="58"/>
      <c r="W506" s="58"/>
      <c r="X506" s="14"/>
    </row>
    <row r="507" spans="2:24" ht="12.75" customHeight="1" x14ac:dyDescent="0.35">
      <c r="B507" s="62"/>
      <c r="T507" s="58"/>
      <c r="U507" s="58"/>
      <c r="V507" s="58"/>
      <c r="W507" s="58"/>
      <c r="X507" s="14"/>
    </row>
    <row r="508" spans="2:24" ht="12.75" customHeight="1" x14ac:dyDescent="0.35">
      <c r="B508" s="62"/>
      <c r="T508" s="58"/>
      <c r="U508" s="58"/>
      <c r="V508" s="58"/>
      <c r="W508" s="58"/>
      <c r="X508" s="14"/>
    </row>
    <row r="509" spans="2:24" ht="12.75" customHeight="1" x14ac:dyDescent="0.35">
      <c r="B509" s="62"/>
      <c r="T509" s="58"/>
      <c r="U509" s="58"/>
      <c r="V509" s="58"/>
      <c r="W509" s="58"/>
      <c r="X509" s="14"/>
    </row>
    <row r="510" spans="2:24" ht="12.75" customHeight="1" x14ac:dyDescent="0.35">
      <c r="B510" s="62"/>
      <c r="T510" s="58"/>
      <c r="U510" s="58"/>
      <c r="V510" s="58"/>
      <c r="W510" s="58"/>
      <c r="X510" s="14"/>
    </row>
    <row r="511" spans="2:24" ht="12.75" customHeight="1" x14ac:dyDescent="0.35">
      <c r="B511" s="62"/>
      <c r="T511" s="58"/>
      <c r="U511" s="58"/>
      <c r="V511" s="58"/>
      <c r="W511" s="58"/>
      <c r="X511" s="14"/>
    </row>
    <row r="512" spans="2:24" ht="12.75" customHeight="1" x14ac:dyDescent="0.35">
      <c r="B512" s="62"/>
      <c r="T512" s="58"/>
      <c r="U512" s="58"/>
      <c r="V512" s="58"/>
      <c r="W512" s="58"/>
      <c r="X512" s="14"/>
    </row>
    <row r="513" spans="2:24" ht="12.75" customHeight="1" x14ac:dyDescent="0.35">
      <c r="B513" s="62"/>
      <c r="T513" s="58"/>
      <c r="U513" s="58"/>
      <c r="V513" s="58"/>
      <c r="W513" s="58"/>
      <c r="X513" s="14"/>
    </row>
    <row r="514" spans="2:24" ht="12.75" customHeight="1" x14ac:dyDescent="0.35">
      <c r="B514" s="62"/>
      <c r="T514" s="58"/>
      <c r="U514" s="58"/>
      <c r="V514" s="58"/>
      <c r="W514" s="58"/>
      <c r="X514" s="14"/>
    </row>
    <row r="515" spans="2:24" ht="12.75" customHeight="1" x14ac:dyDescent="0.35">
      <c r="B515" s="62"/>
      <c r="T515" s="58"/>
      <c r="U515" s="58"/>
      <c r="V515" s="58"/>
      <c r="W515" s="58"/>
      <c r="X515" s="14"/>
    </row>
    <row r="516" spans="2:24" ht="12.75" customHeight="1" x14ac:dyDescent="0.35">
      <c r="B516" s="62"/>
      <c r="T516" s="58"/>
      <c r="U516" s="58"/>
      <c r="V516" s="58"/>
      <c r="W516" s="58"/>
      <c r="X516" s="14"/>
    </row>
    <row r="517" spans="2:24" ht="12.75" customHeight="1" x14ac:dyDescent="0.35">
      <c r="B517" s="62"/>
      <c r="T517" s="58"/>
      <c r="U517" s="58"/>
      <c r="V517" s="58"/>
      <c r="W517" s="58"/>
      <c r="X517" s="14"/>
    </row>
    <row r="518" spans="2:24" ht="12.75" customHeight="1" x14ac:dyDescent="0.35">
      <c r="B518" s="62"/>
      <c r="T518" s="58"/>
      <c r="U518" s="58"/>
      <c r="V518" s="58"/>
      <c r="W518" s="58"/>
      <c r="X518" s="14"/>
    </row>
    <row r="519" spans="2:24" ht="12.75" customHeight="1" x14ac:dyDescent="0.35">
      <c r="B519" s="62"/>
      <c r="T519" s="58"/>
      <c r="U519" s="58"/>
      <c r="V519" s="58"/>
      <c r="W519" s="58"/>
      <c r="X519" s="14"/>
    </row>
    <row r="520" spans="2:24" ht="12.75" customHeight="1" x14ac:dyDescent="0.35">
      <c r="B520" s="62"/>
      <c r="T520" s="58"/>
      <c r="U520" s="58"/>
      <c r="V520" s="58"/>
      <c r="W520" s="58"/>
      <c r="X520" s="14"/>
    </row>
    <row r="521" spans="2:24" ht="12.75" customHeight="1" x14ac:dyDescent="0.35">
      <c r="B521" s="62"/>
      <c r="T521" s="58"/>
      <c r="U521" s="58"/>
      <c r="V521" s="58"/>
      <c r="W521" s="58"/>
      <c r="X521" s="14"/>
    </row>
    <row r="522" spans="2:24" ht="12.75" customHeight="1" x14ac:dyDescent="0.35">
      <c r="B522" s="62"/>
      <c r="T522" s="58"/>
      <c r="U522" s="58"/>
      <c r="V522" s="58"/>
      <c r="W522" s="58"/>
      <c r="X522" s="14"/>
    </row>
    <row r="523" spans="2:24" ht="12.75" customHeight="1" x14ac:dyDescent="0.35">
      <c r="B523" s="62"/>
      <c r="T523" s="58"/>
      <c r="U523" s="58"/>
      <c r="V523" s="58"/>
      <c r="W523" s="58"/>
      <c r="X523" s="14"/>
    </row>
    <row r="524" spans="2:24" ht="12.75" customHeight="1" x14ac:dyDescent="0.35">
      <c r="B524" s="62"/>
      <c r="T524" s="58"/>
      <c r="U524" s="58"/>
      <c r="V524" s="58"/>
      <c r="W524" s="58"/>
      <c r="X524" s="14"/>
    </row>
    <row r="525" spans="2:24" ht="12.75" customHeight="1" x14ac:dyDescent="0.35">
      <c r="B525" s="62"/>
      <c r="T525" s="58"/>
      <c r="U525" s="58"/>
      <c r="V525" s="58"/>
      <c r="W525" s="58"/>
      <c r="X525" s="14"/>
    </row>
    <row r="526" spans="2:24" ht="12.75" customHeight="1" x14ac:dyDescent="0.35">
      <c r="B526" s="62"/>
      <c r="T526" s="58"/>
      <c r="U526" s="58"/>
      <c r="V526" s="58"/>
      <c r="W526" s="58"/>
      <c r="X526" s="14"/>
    </row>
    <row r="527" spans="2:24" ht="12.75" customHeight="1" x14ac:dyDescent="0.35">
      <c r="B527" s="62"/>
      <c r="T527" s="58"/>
      <c r="U527" s="58"/>
      <c r="V527" s="58"/>
      <c r="W527" s="58"/>
      <c r="X527" s="14"/>
    </row>
    <row r="528" spans="2:24" ht="12.75" customHeight="1" x14ac:dyDescent="0.35">
      <c r="B528" s="62"/>
      <c r="T528" s="58"/>
      <c r="U528" s="58"/>
      <c r="V528" s="58"/>
      <c r="W528" s="58"/>
      <c r="X528" s="14"/>
    </row>
    <row r="529" spans="2:24" ht="12.75" customHeight="1" x14ac:dyDescent="0.35">
      <c r="B529" s="62"/>
      <c r="T529" s="58"/>
      <c r="U529" s="58"/>
      <c r="V529" s="58"/>
      <c r="W529" s="58"/>
      <c r="X529" s="14"/>
    </row>
    <row r="530" spans="2:24" ht="12.75" customHeight="1" x14ac:dyDescent="0.35">
      <c r="B530" s="62"/>
      <c r="T530" s="58"/>
      <c r="U530" s="58"/>
      <c r="V530" s="58"/>
      <c r="W530" s="58"/>
      <c r="X530" s="14"/>
    </row>
    <row r="531" spans="2:24" ht="12.75" customHeight="1" x14ac:dyDescent="0.35">
      <c r="B531" s="62"/>
      <c r="T531" s="58"/>
      <c r="U531" s="58"/>
      <c r="V531" s="58"/>
      <c r="W531" s="58"/>
      <c r="X531" s="14"/>
    </row>
    <row r="532" spans="2:24" ht="12.75" customHeight="1" x14ac:dyDescent="0.35">
      <c r="B532" s="62"/>
      <c r="T532" s="58"/>
      <c r="U532" s="58"/>
      <c r="V532" s="58"/>
      <c r="W532" s="58"/>
      <c r="X532" s="14"/>
    </row>
    <row r="533" spans="2:24" ht="12.75" customHeight="1" x14ac:dyDescent="0.35">
      <c r="B533" s="62"/>
      <c r="T533" s="58"/>
      <c r="U533" s="58"/>
      <c r="V533" s="58"/>
      <c r="W533" s="58"/>
      <c r="X533" s="14"/>
    </row>
    <row r="534" spans="2:24" ht="12.75" customHeight="1" x14ac:dyDescent="0.35">
      <c r="B534" s="62"/>
      <c r="T534" s="58"/>
      <c r="U534" s="58"/>
      <c r="V534" s="58"/>
      <c r="W534" s="58"/>
      <c r="X534" s="14"/>
    </row>
    <row r="535" spans="2:24" ht="12.75" customHeight="1" x14ac:dyDescent="0.35">
      <c r="B535" s="62"/>
      <c r="T535" s="58"/>
      <c r="U535" s="58"/>
      <c r="V535" s="58"/>
      <c r="W535" s="58"/>
      <c r="X535" s="14"/>
    </row>
    <row r="536" spans="2:24" ht="12.75" customHeight="1" x14ac:dyDescent="0.35">
      <c r="B536" s="62"/>
      <c r="T536" s="58"/>
      <c r="U536" s="58"/>
      <c r="V536" s="58"/>
      <c r="W536" s="58"/>
      <c r="X536" s="14"/>
    </row>
    <row r="537" spans="2:24" ht="12.75" customHeight="1" x14ac:dyDescent="0.35">
      <c r="B537" s="62"/>
      <c r="T537" s="58"/>
      <c r="U537" s="58"/>
      <c r="V537" s="58"/>
      <c r="W537" s="58"/>
      <c r="X537" s="14"/>
    </row>
    <row r="538" spans="2:24" ht="12.75" customHeight="1" x14ac:dyDescent="0.35">
      <c r="B538" s="62"/>
      <c r="T538" s="58"/>
      <c r="U538" s="58"/>
      <c r="V538" s="58"/>
      <c r="W538" s="58"/>
      <c r="X538" s="14"/>
    </row>
    <row r="539" spans="2:24" ht="12.75" customHeight="1" x14ac:dyDescent="0.35">
      <c r="B539" s="62"/>
      <c r="T539" s="58"/>
      <c r="U539" s="58"/>
      <c r="V539" s="58"/>
      <c r="W539" s="58"/>
      <c r="X539" s="14"/>
    </row>
    <row r="540" spans="2:24" ht="12.75" customHeight="1" x14ac:dyDescent="0.35">
      <c r="B540" s="62"/>
      <c r="T540" s="58"/>
      <c r="U540" s="58"/>
      <c r="V540" s="58"/>
      <c r="W540" s="58"/>
      <c r="X540" s="14"/>
    </row>
    <row r="541" spans="2:24" ht="12.75" customHeight="1" x14ac:dyDescent="0.35">
      <c r="B541" s="62"/>
      <c r="T541" s="58"/>
      <c r="U541" s="58"/>
      <c r="V541" s="58"/>
      <c r="W541" s="58"/>
      <c r="X541" s="14"/>
    </row>
    <row r="542" spans="2:24" ht="12.75" customHeight="1" x14ac:dyDescent="0.35">
      <c r="B542" s="62"/>
      <c r="T542" s="58"/>
      <c r="U542" s="58"/>
      <c r="V542" s="58"/>
      <c r="W542" s="58"/>
      <c r="X542" s="14"/>
    </row>
    <row r="543" spans="2:24" ht="12.75" customHeight="1" x14ac:dyDescent="0.35">
      <c r="B543" s="62"/>
      <c r="T543" s="58"/>
      <c r="U543" s="58"/>
      <c r="V543" s="58"/>
      <c r="W543" s="58"/>
      <c r="X543" s="14"/>
    </row>
    <row r="544" spans="2:24" ht="12.75" customHeight="1" x14ac:dyDescent="0.35">
      <c r="B544" s="62"/>
      <c r="T544" s="58"/>
      <c r="U544" s="58"/>
      <c r="V544" s="58"/>
      <c r="W544" s="58"/>
      <c r="X544" s="14"/>
    </row>
    <row r="545" spans="2:24" ht="12.75" customHeight="1" x14ac:dyDescent="0.35">
      <c r="B545" s="62"/>
      <c r="T545" s="58"/>
      <c r="U545" s="58"/>
      <c r="V545" s="58"/>
      <c r="W545" s="58"/>
      <c r="X545" s="14"/>
    </row>
    <row r="546" spans="2:24" ht="12.75" customHeight="1" x14ac:dyDescent="0.35">
      <c r="B546" s="62"/>
      <c r="T546" s="58"/>
      <c r="U546" s="58"/>
      <c r="V546" s="58"/>
      <c r="W546" s="58"/>
      <c r="X546" s="14"/>
    </row>
    <row r="547" spans="2:24" ht="12.75" customHeight="1" x14ac:dyDescent="0.35">
      <c r="B547" s="62"/>
      <c r="T547" s="58"/>
      <c r="U547" s="58"/>
      <c r="V547" s="58"/>
      <c r="W547" s="58"/>
      <c r="X547" s="14"/>
    </row>
    <row r="548" spans="2:24" ht="12.75" customHeight="1" x14ac:dyDescent="0.35">
      <c r="B548" s="62"/>
      <c r="T548" s="58"/>
      <c r="U548" s="58"/>
      <c r="V548" s="58"/>
      <c r="W548" s="58"/>
      <c r="X548" s="14"/>
    </row>
    <row r="549" spans="2:24" ht="12.75" customHeight="1" x14ac:dyDescent="0.35">
      <c r="B549" s="62"/>
      <c r="T549" s="58"/>
      <c r="U549" s="58"/>
      <c r="V549" s="58"/>
      <c r="W549" s="58"/>
      <c r="X549" s="14"/>
    </row>
    <row r="550" spans="2:24" ht="12.75" customHeight="1" x14ac:dyDescent="0.35">
      <c r="B550" s="62"/>
      <c r="T550" s="58"/>
      <c r="U550" s="58"/>
      <c r="V550" s="58"/>
      <c r="W550" s="58"/>
      <c r="X550" s="14"/>
    </row>
    <row r="551" spans="2:24" ht="12.75" customHeight="1" x14ac:dyDescent="0.35">
      <c r="B551" s="62"/>
      <c r="T551" s="58"/>
      <c r="U551" s="58"/>
      <c r="V551" s="58"/>
      <c r="W551" s="58"/>
      <c r="X551" s="14"/>
    </row>
    <row r="552" spans="2:24" ht="12.75" customHeight="1" x14ac:dyDescent="0.35">
      <c r="B552" s="62"/>
      <c r="T552" s="58"/>
      <c r="U552" s="58"/>
      <c r="V552" s="58"/>
      <c r="W552" s="58"/>
      <c r="X552" s="14"/>
    </row>
    <row r="553" spans="2:24" ht="12.75" customHeight="1" x14ac:dyDescent="0.35">
      <c r="B553" s="62"/>
      <c r="T553" s="58"/>
      <c r="U553" s="58"/>
      <c r="V553" s="58"/>
      <c r="W553" s="58"/>
      <c r="X553" s="14"/>
    </row>
    <row r="554" spans="2:24" ht="12.75" customHeight="1" x14ac:dyDescent="0.35">
      <c r="B554" s="62"/>
      <c r="T554" s="58"/>
      <c r="U554" s="58"/>
      <c r="V554" s="58"/>
      <c r="W554" s="58"/>
      <c r="X554" s="14"/>
    </row>
    <row r="555" spans="2:24" ht="12.75" customHeight="1" x14ac:dyDescent="0.35">
      <c r="B555" s="62"/>
      <c r="T555" s="58"/>
      <c r="U555" s="58"/>
      <c r="V555" s="58"/>
      <c r="W555" s="58"/>
      <c r="X555" s="14"/>
    </row>
    <row r="556" spans="2:24" ht="12.75" customHeight="1" x14ac:dyDescent="0.35">
      <c r="B556" s="62"/>
      <c r="T556" s="58"/>
      <c r="U556" s="58"/>
      <c r="V556" s="58"/>
      <c r="W556" s="58"/>
      <c r="X556" s="14"/>
    </row>
    <row r="557" spans="2:24" ht="12.75" customHeight="1" x14ac:dyDescent="0.35">
      <c r="B557" s="62"/>
      <c r="T557" s="58"/>
      <c r="U557" s="58"/>
      <c r="V557" s="58"/>
      <c r="W557" s="58"/>
      <c r="X557" s="14"/>
    </row>
    <row r="558" spans="2:24" ht="12.75" customHeight="1" x14ac:dyDescent="0.35">
      <c r="B558" s="62"/>
      <c r="T558" s="58"/>
      <c r="U558" s="58"/>
      <c r="V558" s="58"/>
      <c r="W558" s="58"/>
      <c r="X558" s="14"/>
    </row>
    <row r="559" spans="2:24" ht="12.75" customHeight="1" x14ac:dyDescent="0.35">
      <c r="B559" s="62"/>
      <c r="T559" s="58"/>
      <c r="U559" s="58"/>
      <c r="V559" s="58"/>
      <c r="W559" s="58"/>
      <c r="X559" s="14"/>
    </row>
    <row r="560" spans="2:24" ht="12.75" customHeight="1" x14ac:dyDescent="0.35">
      <c r="B560" s="62"/>
      <c r="T560" s="58"/>
      <c r="U560" s="58"/>
      <c r="V560" s="58"/>
      <c r="W560" s="58"/>
      <c r="X560" s="14"/>
    </row>
    <row r="561" spans="2:24" ht="12.75" customHeight="1" x14ac:dyDescent="0.35">
      <c r="B561" s="62"/>
      <c r="T561" s="58"/>
      <c r="U561" s="58"/>
      <c r="V561" s="58"/>
      <c r="W561" s="58"/>
      <c r="X561" s="14"/>
    </row>
    <row r="562" spans="2:24" ht="12.75" customHeight="1" x14ac:dyDescent="0.35">
      <c r="B562" s="62"/>
      <c r="T562" s="58"/>
      <c r="U562" s="58"/>
      <c r="V562" s="58"/>
      <c r="W562" s="58"/>
      <c r="X562" s="14"/>
    </row>
    <row r="563" spans="2:24" ht="12.75" customHeight="1" x14ac:dyDescent="0.35">
      <c r="B563" s="62"/>
      <c r="T563" s="58"/>
      <c r="U563" s="58"/>
      <c r="V563" s="58"/>
      <c r="W563" s="58"/>
      <c r="X563" s="14"/>
    </row>
    <row r="564" spans="2:24" ht="12.75" customHeight="1" x14ac:dyDescent="0.35">
      <c r="B564" s="62"/>
      <c r="T564" s="58"/>
      <c r="U564" s="58"/>
      <c r="V564" s="58"/>
      <c r="W564" s="58"/>
      <c r="X564" s="14"/>
    </row>
    <row r="565" spans="2:24" ht="12.75" customHeight="1" x14ac:dyDescent="0.35">
      <c r="B565" s="62"/>
      <c r="T565" s="58"/>
      <c r="U565" s="58"/>
      <c r="V565" s="58"/>
      <c r="W565" s="58"/>
      <c r="X565" s="14"/>
    </row>
    <row r="566" spans="2:24" ht="12.75" customHeight="1" x14ac:dyDescent="0.35">
      <c r="B566" s="62"/>
      <c r="T566" s="58"/>
      <c r="U566" s="58"/>
      <c r="V566" s="58"/>
      <c r="W566" s="58"/>
      <c r="X566" s="14"/>
    </row>
    <row r="567" spans="2:24" ht="12.75" customHeight="1" x14ac:dyDescent="0.35">
      <c r="B567" s="62"/>
      <c r="T567" s="58"/>
      <c r="U567" s="58"/>
      <c r="V567" s="58"/>
      <c r="W567" s="58"/>
      <c r="X567" s="14"/>
    </row>
    <row r="568" spans="2:24" ht="12.75" customHeight="1" x14ac:dyDescent="0.35">
      <c r="B568" s="62"/>
      <c r="T568" s="58"/>
      <c r="U568" s="58"/>
      <c r="V568" s="58"/>
      <c r="W568" s="58"/>
      <c r="X568" s="14"/>
    </row>
    <row r="569" spans="2:24" ht="12.75" customHeight="1" x14ac:dyDescent="0.35">
      <c r="B569" s="62"/>
      <c r="T569" s="58"/>
      <c r="U569" s="58"/>
      <c r="V569" s="58"/>
      <c r="W569" s="58"/>
      <c r="X569" s="14"/>
    </row>
    <row r="570" spans="2:24" ht="12.75" customHeight="1" x14ac:dyDescent="0.35">
      <c r="B570" s="62"/>
      <c r="T570" s="58"/>
      <c r="U570" s="58"/>
      <c r="V570" s="58"/>
      <c r="W570" s="58"/>
      <c r="X570" s="14"/>
    </row>
    <row r="571" spans="2:24" ht="12.75" customHeight="1" x14ac:dyDescent="0.35">
      <c r="B571" s="62"/>
      <c r="T571" s="58"/>
      <c r="U571" s="58"/>
      <c r="V571" s="58"/>
      <c r="W571" s="58"/>
      <c r="X571" s="14"/>
    </row>
    <row r="572" spans="2:24" ht="12.75" customHeight="1" x14ac:dyDescent="0.35">
      <c r="B572" s="62"/>
      <c r="T572" s="58"/>
      <c r="U572" s="58"/>
      <c r="V572" s="58"/>
      <c r="W572" s="58"/>
      <c r="X572" s="14"/>
    </row>
    <row r="573" spans="2:24" ht="12.75" customHeight="1" x14ac:dyDescent="0.35">
      <c r="B573" s="62"/>
      <c r="T573" s="58"/>
      <c r="U573" s="58"/>
      <c r="V573" s="58"/>
      <c r="W573" s="58"/>
      <c r="X573" s="14"/>
    </row>
    <row r="574" spans="2:24" ht="12.75" customHeight="1" x14ac:dyDescent="0.35">
      <c r="B574" s="62"/>
      <c r="T574" s="58"/>
      <c r="U574" s="58"/>
      <c r="V574" s="58"/>
      <c r="W574" s="58"/>
      <c r="X574" s="14"/>
    </row>
    <row r="575" spans="2:24" ht="12.75" customHeight="1" x14ac:dyDescent="0.35">
      <c r="B575" s="62"/>
      <c r="T575" s="58"/>
      <c r="U575" s="58"/>
      <c r="V575" s="58"/>
      <c r="W575" s="58"/>
      <c r="X575" s="14"/>
    </row>
    <row r="576" spans="2:24" ht="12.75" customHeight="1" x14ac:dyDescent="0.35">
      <c r="B576" s="62"/>
      <c r="T576" s="58"/>
      <c r="U576" s="58"/>
      <c r="V576" s="58"/>
      <c r="W576" s="58"/>
      <c r="X576" s="14"/>
    </row>
    <row r="577" spans="2:24" ht="12.75" customHeight="1" x14ac:dyDescent="0.35">
      <c r="B577" s="62"/>
      <c r="T577" s="58"/>
      <c r="U577" s="58"/>
      <c r="V577" s="58"/>
      <c r="W577" s="58"/>
      <c r="X577" s="14"/>
    </row>
    <row r="578" spans="2:24" ht="12.75" customHeight="1" x14ac:dyDescent="0.35">
      <c r="B578" s="62"/>
      <c r="T578" s="58"/>
      <c r="U578" s="58"/>
      <c r="V578" s="58"/>
      <c r="W578" s="58"/>
      <c r="X578" s="14"/>
    </row>
    <row r="579" spans="2:24" ht="12.75" customHeight="1" x14ac:dyDescent="0.35">
      <c r="B579" s="62"/>
      <c r="T579" s="58"/>
      <c r="U579" s="58"/>
      <c r="V579" s="58"/>
      <c r="W579" s="58"/>
      <c r="X579" s="14"/>
    </row>
    <row r="580" spans="2:24" ht="12.75" customHeight="1" x14ac:dyDescent="0.35">
      <c r="B580" s="62"/>
      <c r="T580" s="58"/>
      <c r="U580" s="58"/>
      <c r="V580" s="58"/>
      <c r="W580" s="58"/>
      <c r="X580" s="14"/>
    </row>
    <row r="581" spans="2:24" ht="12.75" customHeight="1" x14ac:dyDescent="0.35">
      <c r="B581" s="62"/>
      <c r="T581" s="58"/>
      <c r="U581" s="58"/>
      <c r="V581" s="58"/>
      <c r="W581" s="58"/>
      <c r="X581" s="14"/>
    </row>
    <row r="582" spans="2:24" ht="12.75" customHeight="1" x14ac:dyDescent="0.35">
      <c r="B582" s="62"/>
      <c r="T582" s="58"/>
      <c r="U582" s="58"/>
      <c r="V582" s="58"/>
      <c r="W582" s="58"/>
      <c r="X582" s="14"/>
    </row>
    <row r="583" spans="2:24" ht="12.75" customHeight="1" x14ac:dyDescent="0.35">
      <c r="B583" s="62"/>
      <c r="T583" s="58"/>
      <c r="U583" s="58"/>
      <c r="V583" s="58"/>
      <c r="W583" s="58"/>
      <c r="X583" s="14"/>
    </row>
    <row r="584" spans="2:24" ht="12.75" customHeight="1" x14ac:dyDescent="0.35">
      <c r="B584" s="62"/>
      <c r="T584" s="58"/>
      <c r="U584" s="58"/>
      <c r="V584" s="58"/>
      <c r="W584" s="58"/>
      <c r="X584" s="14"/>
    </row>
    <row r="585" spans="2:24" ht="12.75" customHeight="1" x14ac:dyDescent="0.35">
      <c r="B585" s="62"/>
      <c r="T585" s="58"/>
      <c r="U585" s="58"/>
      <c r="V585" s="58"/>
      <c r="W585" s="58"/>
      <c r="X585" s="14"/>
    </row>
    <row r="586" spans="2:24" ht="12.75" customHeight="1" x14ac:dyDescent="0.35">
      <c r="B586" s="62"/>
      <c r="T586" s="58"/>
      <c r="U586" s="58"/>
      <c r="V586" s="58"/>
      <c r="W586" s="58"/>
      <c r="X586" s="14"/>
    </row>
    <row r="587" spans="2:24" ht="12.75" customHeight="1" x14ac:dyDescent="0.35">
      <c r="B587" s="62"/>
      <c r="T587" s="58"/>
      <c r="U587" s="58"/>
      <c r="V587" s="58"/>
      <c r="W587" s="58"/>
      <c r="X587" s="14"/>
    </row>
    <row r="588" spans="2:24" ht="12.75" customHeight="1" x14ac:dyDescent="0.35">
      <c r="B588" s="62"/>
      <c r="T588" s="58"/>
      <c r="U588" s="58"/>
      <c r="V588" s="58"/>
      <c r="W588" s="58"/>
      <c r="X588" s="14"/>
    </row>
    <row r="589" spans="2:24" ht="12.75" customHeight="1" x14ac:dyDescent="0.35">
      <c r="B589" s="62"/>
      <c r="T589" s="58"/>
      <c r="U589" s="58"/>
      <c r="V589" s="58"/>
      <c r="W589" s="58"/>
      <c r="X589" s="14"/>
    </row>
    <row r="590" spans="2:24" ht="12.75" customHeight="1" x14ac:dyDescent="0.35">
      <c r="B590" s="62"/>
      <c r="T590" s="58"/>
      <c r="U590" s="58"/>
      <c r="V590" s="58"/>
      <c r="W590" s="58"/>
      <c r="X590" s="14"/>
    </row>
    <row r="591" spans="2:24" ht="12.75" customHeight="1" x14ac:dyDescent="0.35">
      <c r="B591" s="62"/>
      <c r="T591" s="58"/>
      <c r="U591" s="58"/>
      <c r="V591" s="58"/>
      <c r="W591" s="58"/>
      <c r="X591" s="14"/>
    </row>
    <row r="592" spans="2:24" ht="12.75" customHeight="1" x14ac:dyDescent="0.35">
      <c r="B592" s="62"/>
      <c r="T592" s="58"/>
      <c r="U592" s="58"/>
      <c r="V592" s="58"/>
      <c r="W592" s="58"/>
      <c r="X592" s="14"/>
    </row>
    <row r="593" spans="2:24" ht="12.75" customHeight="1" x14ac:dyDescent="0.35">
      <c r="B593" s="62"/>
      <c r="T593" s="58"/>
      <c r="U593" s="58"/>
      <c r="V593" s="58"/>
      <c r="W593" s="58"/>
      <c r="X593" s="14"/>
    </row>
    <row r="594" spans="2:24" ht="12.75" customHeight="1" x14ac:dyDescent="0.35">
      <c r="B594" s="62"/>
      <c r="T594" s="58"/>
      <c r="U594" s="58"/>
      <c r="V594" s="58"/>
      <c r="W594" s="58"/>
      <c r="X594" s="14"/>
    </row>
    <row r="595" spans="2:24" ht="12.75" customHeight="1" x14ac:dyDescent="0.35">
      <c r="B595" s="62"/>
      <c r="T595" s="58"/>
      <c r="U595" s="58"/>
      <c r="V595" s="58"/>
      <c r="W595" s="58"/>
      <c r="X595" s="14"/>
    </row>
    <row r="596" spans="2:24" ht="12.75" customHeight="1" x14ac:dyDescent="0.35">
      <c r="B596" s="62"/>
      <c r="T596" s="58"/>
      <c r="U596" s="58"/>
      <c r="V596" s="58"/>
      <c r="W596" s="58"/>
      <c r="X596" s="14"/>
    </row>
    <row r="597" spans="2:24" ht="12.75" customHeight="1" x14ac:dyDescent="0.35">
      <c r="B597" s="62"/>
      <c r="T597" s="58"/>
      <c r="U597" s="58"/>
      <c r="V597" s="58"/>
      <c r="W597" s="58"/>
      <c r="X597" s="14"/>
    </row>
    <row r="598" spans="2:24" ht="12.75" customHeight="1" x14ac:dyDescent="0.35">
      <c r="B598" s="62"/>
      <c r="T598" s="58"/>
      <c r="U598" s="58"/>
      <c r="V598" s="58"/>
      <c r="W598" s="58"/>
      <c r="X598" s="14"/>
    </row>
    <row r="599" spans="2:24" ht="12.75" customHeight="1" x14ac:dyDescent="0.35">
      <c r="B599" s="62"/>
      <c r="T599" s="58"/>
      <c r="U599" s="58"/>
      <c r="V599" s="58"/>
      <c r="W599" s="58"/>
      <c r="X599" s="14"/>
    </row>
    <row r="600" spans="2:24" ht="12.75" customHeight="1" x14ac:dyDescent="0.35">
      <c r="B600" s="62"/>
      <c r="T600" s="58"/>
      <c r="U600" s="58"/>
      <c r="V600" s="58"/>
      <c r="W600" s="58"/>
      <c r="X600" s="14"/>
    </row>
    <row r="601" spans="2:24" ht="12.75" customHeight="1" x14ac:dyDescent="0.35">
      <c r="B601" s="62"/>
      <c r="T601" s="58"/>
      <c r="U601" s="58"/>
      <c r="V601" s="58"/>
      <c r="W601" s="58"/>
      <c r="X601" s="14"/>
    </row>
    <row r="602" spans="2:24" ht="12.75" customHeight="1" x14ac:dyDescent="0.35">
      <c r="B602" s="62"/>
      <c r="T602" s="58"/>
      <c r="U602" s="58"/>
      <c r="V602" s="58"/>
      <c r="W602" s="58"/>
      <c r="X602" s="14"/>
    </row>
    <row r="603" spans="2:24" ht="12.75" customHeight="1" x14ac:dyDescent="0.35">
      <c r="B603" s="62"/>
      <c r="T603" s="58"/>
      <c r="U603" s="58"/>
      <c r="V603" s="58"/>
      <c r="W603" s="58"/>
      <c r="X603" s="14"/>
    </row>
    <row r="604" spans="2:24" ht="12.75" customHeight="1" x14ac:dyDescent="0.35">
      <c r="B604" s="62"/>
      <c r="T604" s="58"/>
      <c r="U604" s="58"/>
      <c r="V604" s="58"/>
      <c r="W604" s="58"/>
      <c r="X604" s="14"/>
    </row>
    <row r="605" spans="2:24" ht="12.75" customHeight="1" x14ac:dyDescent="0.35">
      <c r="B605" s="62"/>
      <c r="T605" s="58"/>
      <c r="U605" s="58"/>
      <c r="V605" s="58"/>
      <c r="W605" s="58"/>
      <c r="X605" s="14"/>
    </row>
    <row r="606" spans="2:24" ht="12.75" customHeight="1" x14ac:dyDescent="0.35">
      <c r="B606" s="62"/>
      <c r="T606" s="58"/>
      <c r="U606" s="58"/>
      <c r="V606" s="58"/>
      <c r="W606" s="58"/>
      <c r="X606" s="14"/>
    </row>
    <row r="607" spans="2:24" ht="12.75" customHeight="1" x14ac:dyDescent="0.35">
      <c r="B607" s="62"/>
      <c r="T607" s="58"/>
      <c r="U607" s="58"/>
      <c r="V607" s="58"/>
      <c r="W607" s="58"/>
      <c r="X607" s="14"/>
    </row>
    <row r="608" spans="2:24" ht="12.75" customHeight="1" x14ac:dyDescent="0.35">
      <c r="B608" s="62"/>
      <c r="T608" s="58"/>
      <c r="U608" s="58"/>
      <c r="V608" s="58"/>
      <c r="W608" s="58"/>
      <c r="X608" s="14"/>
    </row>
    <row r="609" spans="2:24" ht="12.75" customHeight="1" x14ac:dyDescent="0.35">
      <c r="B609" s="62"/>
      <c r="T609" s="58"/>
      <c r="U609" s="58"/>
      <c r="V609" s="58"/>
      <c r="W609" s="58"/>
      <c r="X609" s="14"/>
    </row>
    <row r="610" spans="2:24" ht="12.75" customHeight="1" x14ac:dyDescent="0.35">
      <c r="B610" s="62"/>
      <c r="T610" s="58"/>
      <c r="U610" s="58"/>
      <c r="V610" s="58"/>
      <c r="W610" s="58"/>
      <c r="X610" s="14"/>
    </row>
    <row r="611" spans="2:24" ht="12.75" customHeight="1" x14ac:dyDescent="0.35">
      <c r="B611" s="62"/>
      <c r="T611" s="58"/>
      <c r="U611" s="58"/>
      <c r="V611" s="58"/>
      <c r="W611" s="58"/>
      <c r="X611" s="14"/>
    </row>
    <row r="612" spans="2:24" ht="12.75" customHeight="1" x14ac:dyDescent="0.35">
      <c r="B612" s="62"/>
      <c r="T612" s="58"/>
      <c r="U612" s="58"/>
      <c r="V612" s="58"/>
      <c r="W612" s="58"/>
      <c r="X612" s="14"/>
    </row>
    <row r="613" spans="2:24" ht="12.75" customHeight="1" x14ac:dyDescent="0.35">
      <c r="B613" s="62"/>
      <c r="T613" s="58"/>
      <c r="U613" s="58"/>
      <c r="V613" s="58"/>
      <c r="W613" s="58"/>
      <c r="X613" s="14"/>
    </row>
    <row r="614" spans="2:24" ht="12.75" customHeight="1" x14ac:dyDescent="0.35">
      <c r="B614" s="62"/>
      <c r="T614" s="58"/>
      <c r="U614" s="58"/>
      <c r="V614" s="58"/>
      <c r="W614" s="58"/>
      <c r="X614" s="14"/>
    </row>
    <row r="615" spans="2:24" ht="12.75" customHeight="1" x14ac:dyDescent="0.35">
      <c r="B615" s="62"/>
      <c r="T615" s="58"/>
      <c r="U615" s="58"/>
      <c r="V615" s="58"/>
      <c r="W615" s="58"/>
      <c r="X615" s="14"/>
    </row>
    <row r="616" spans="2:24" ht="12.75" customHeight="1" x14ac:dyDescent="0.35">
      <c r="B616" s="62"/>
      <c r="T616" s="58"/>
      <c r="U616" s="58"/>
      <c r="V616" s="58"/>
      <c r="W616" s="58"/>
      <c r="X616" s="14"/>
    </row>
    <row r="617" spans="2:24" ht="12.75" customHeight="1" x14ac:dyDescent="0.35">
      <c r="B617" s="62"/>
      <c r="T617" s="58"/>
      <c r="U617" s="58"/>
      <c r="V617" s="58"/>
      <c r="W617" s="58"/>
      <c r="X617" s="14"/>
    </row>
    <row r="618" spans="2:24" ht="12.75" customHeight="1" x14ac:dyDescent="0.35">
      <c r="B618" s="62"/>
      <c r="T618" s="58"/>
      <c r="U618" s="58"/>
      <c r="V618" s="58"/>
      <c r="W618" s="58"/>
      <c r="X618" s="14"/>
    </row>
    <row r="619" spans="2:24" ht="12.75" customHeight="1" x14ac:dyDescent="0.35">
      <c r="B619" s="62"/>
      <c r="T619" s="58"/>
      <c r="U619" s="58"/>
      <c r="V619" s="58"/>
      <c r="W619" s="58"/>
      <c r="X619" s="14"/>
    </row>
    <row r="620" spans="2:24" ht="12.75" customHeight="1" x14ac:dyDescent="0.35">
      <c r="B620" s="62"/>
      <c r="T620" s="58"/>
      <c r="U620" s="58"/>
      <c r="V620" s="58"/>
      <c r="W620" s="58"/>
      <c r="X620" s="14"/>
    </row>
    <row r="621" spans="2:24" ht="12.75" customHeight="1" x14ac:dyDescent="0.35">
      <c r="B621" s="62"/>
      <c r="T621" s="58"/>
      <c r="U621" s="58"/>
      <c r="V621" s="58"/>
      <c r="W621" s="58"/>
      <c r="X621" s="14"/>
    </row>
    <row r="622" spans="2:24" ht="12.75" customHeight="1" x14ac:dyDescent="0.35">
      <c r="B622" s="62"/>
      <c r="T622" s="58"/>
      <c r="U622" s="58"/>
      <c r="V622" s="58"/>
      <c r="W622" s="58"/>
      <c r="X622" s="14"/>
    </row>
    <row r="623" spans="2:24" ht="12.75" customHeight="1" x14ac:dyDescent="0.35">
      <c r="B623" s="62"/>
      <c r="T623" s="58"/>
      <c r="U623" s="58"/>
      <c r="V623" s="58"/>
      <c r="W623" s="58"/>
      <c r="X623" s="14"/>
    </row>
    <row r="624" spans="2:24" ht="12.75" customHeight="1" x14ac:dyDescent="0.35">
      <c r="B624" s="62"/>
      <c r="T624" s="58"/>
      <c r="U624" s="58"/>
      <c r="V624" s="58"/>
      <c r="W624" s="58"/>
      <c r="X624" s="14"/>
    </row>
    <row r="625" spans="2:24" ht="12.75" customHeight="1" x14ac:dyDescent="0.35">
      <c r="B625" s="62"/>
      <c r="T625" s="58"/>
      <c r="U625" s="58"/>
      <c r="V625" s="58"/>
      <c r="W625" s="58"/>
      <c r="X625" s="14"/>
    </row>
    <row r="626" spans="2:24" ht="12.75" customHeight="1" x14ac:dyDescent="0.35">
      <c r="B626" s="62"/>
      <c r="T626" s="58"/>
      <c r="U626" s="58"/>
      <c r="V626" s="58"/>
      <c r="W626" s="58"/>
      <c r="X626" s="14"/>
    </row>
    <row r="627" spans="2:24" ht="12.75" customHeight="1" x14ac:dyDescent="0.35">
      <c r="B627" s="62"/>
      <c r="T627" s="58"/>
      <c r="U627" s="58"/>
      <c r="V627" s="58"/>
      <c r="W627" s="58"/>
      <c r="X627" s="14"/>
    </row>
    <row r="628" spans="2:24" ht="12.75" customHeight="1" x14ac:dyDescent="0.35">
      <c r="B628" s="62"/>
      <c r="T628" s="58"/>
      <c r="U628" s="58"/>
      <c r="V628" s="58"/>
      <c r="W628" s="58"/>
      <c r="X628" s="14"/>
    </row>
    <row r="629" spans="2:24" ht="12.75" customHeight="1" x14ac:dyDescent="0.35">
      <c r="B629" s="62"/>
      <c r="T629" s="58"/>
      <c r="U629" s="58"/>
      <c r="V629" s="58"/>
      <c r="W629" s="58"/>
      <c r="X629" s="14"/>
    </row>
    <row r="630" spans="2:24" ht="12.75" customHeight="1" x14ac:dyDescent="0.35">
      <c r="B630" s="62"/>
      <c r="T630" s="58"/>
      <c r="U630" s="58"/>
      <c r="V630" s="58"/>
      <c r="W630" s="58"/>
      <c r="X630" s="14"/>
    </row>
    <row r="631" spans="2:24" ht="12.75" customHeight="1" x14ac:dyDescent="0.35">
      <c r="B631" s="62"/>
      <c r="T631" s="58"/>
      <c r="U631" s="58"/>
      <c r="V631" s="58"/>
      <c r="W631" s="58"/>
      <c r="X631" s="14"/>
    </row>
    <row r="632" spans="2:24" ht="12.75" customHeight="1" x14ac:dyDescent="0.35">
      <c r="B632" s="62"/>
      <c r="T632" s="58"/>
      <c r="U632" s="58"/>
      <c r="V632" s="58"/>
      <c r="W632" s="58"/>
      <c r="X632" s="14"/>
    </row>
    <row r="633" spans="2:24" ht="12.75" customHeight="1" x14ac:dyDescent="0.35">
      <c r="B633" s="62"/>
      <c r="T633" s="58"/>
      <c r="U633" s="58"/>
      <c r="V633" s="58"/>
      <c r="W633" s="58"/>
      <c r="X633" s="14"/>
    </row>
    <row r="634" spans="2:24" ht="12.75" customHeight="1" x14ac:dyDescent="0.35">
      <c r="B634" s="62"/>
      <c r="T634" s="58"/>
      <c r="U634" s="58"/>
      <c r="V634" s="58"/>
      <c r="W634" s="58"/>
      <c r="X634" s="14"/>
    </row>
    <row r="635" spans="2:24" ht="12.75" customHeight="1" x14ac:dyDescent="0.35">
      <c r="B635" s="62"/>
      <c r="T635" s="58"/>
      <c r="U635" s="58"/>
      <c r="V635" s="58"/>
      <c r="W635" s="58"/>
      <c r="X635" s="14"/>
    </row>
    <row r="636" spans="2:24" ht="12.75" customHeight="1" x14ac:dyDescent="0.35">
      <c r="B636" s="62"/>
      <c r="T636" s="58"/>
      <c r="U636" s="58"/>
      <c r="V636" s="58"/>
      <c r="W636" s="58"/>
      <c r="X636" s="14"/>
    </row>
    <row r="637" spans="2:24" ht="12.75" customHeight="1" x14ac:dyDescent="0.35">
      <c r="B637" s="62"/>
      <c r="T637" s="58"/>
      <c r="U637" s="58"/>
      <c r="V637" s="58"/>
      <c r="W637" s="58"/>
      <c r="X637" s="14"/>
    </row>
    <row r="638" spans="2:24" ht="12.75" customHeight="1" x14ac:dyDescent="0.35">
      <c r="B638" s="62"/>
      <c r="T638" s="58"/>
      <c r="U638" s="58"/>
      <c r="V638" s="58"/>
      <c r="W638" s="58"/>
      <c r="X638" s="14"/>
    </row>
    <row r="639" spans="2:24" ht="12.75" customHeight="1" x14ac:dyDescent="0.35">
      <c r="B639" s="62"/>
      <c r="T639" s="58"/>
      <c r="U639" s="58"/>
      <c r="V639" s="58"/>
      <c r="W639" s="58"/>
      <c r="X639" s="14"/>
    </row>
    <row r="640" spans="2:24" ht="12.75" customHeight="1" x14ac:dyDescent="0.35">
      <c r="B640" s="62"/>
      <c r="T640" s="58"/>
      <c r="U640" s="58"/>
      <c r="V640" s="58"/>
      <c r="W640" s="58"/>
      <c r="X640" s="14"/>
    </row>
    <row r="641" spans="2:24" ht="12.75" customHeight="1" x14ac:dyDescent="0.35">
      <c r="B641" s="62"/>
      <c r="T641" s="58"/>
      <c r="U641" s="58"/>
      <c r="V641" s="58"/>
      <c r="W641" s="58"/>
      <c r="X641" s="14"/>
    </row>
    <row r="642" spans="2:24" ht="12.75" customHeight="1" x14ac:dyDescent="0.35">
      <c r="B642" s="62"/>
      <c r="T642" s="58"/>
      <c r="U642" s="58"/>
      <c r="V642" s="58"/>
      <c r="W642" s="58"/>
      <c r="X642" s="14"/>
    </row>
    <row r="643" spans="2:24" ht="12.75" customHeight="1" x14ac:dyDescent="0.35">
      <c r="B643" s="62"/>
      <c r="T643" s="58"/>
      <c r="U643" s="58"/>
      <c r="V643" s="58"/>
      <c r="W643" s="58"/>
      <c r="X643" s="14"/>
    </row>
    <row r="644" spans="2:24" ht="12.75" customHeight="1" x14ac:dyDescent="0.35">
      <c r="B644" s="62"/>
      <c r="T644" s="58"/>
      <c r="U644" s="58"/>
      <c r="V644" s="58"/>
      <c r="W644" s="58"/>
      <c r="X644" s="14"/>
    </row>
    <row r="645" spans="2:24" ht="12.75" customHeight="1" x14ac:dyDescent="0.35">
      <c r="B645" s="62"/>
      <c r="T645" s="58"/>
      <c r="U645" s="58"/>
      <c r="V645" s="58"/>
      <c r="W645" s="58"/>
      <c r="X645" s="14"/>
    </row>
    <row r="646" spans="2:24" ht="12.75" customHeight="1" x14ac:dyDescent="0.35">
      <c r="B646" s="62"/>
      <c r="T646" s="58"/>
      <c r="U646" s="58"/>
      <c r="V646" s="58"/>
      <c r="W646" s="58"/>
      <c r="X646" s="14"/>
    </row>
    <row r="647" spans="2:24" ht="12.75" customHeight="1" x14ac:dyDescent="0.35">
      <c r="B647" s="62"/>
      <c r="T647" s="58"/>
      <c r="U647" s="58"/>
      <c r="V647" s="58"/>
      <c r="W647" s="58"/>
      <c r="X647" s="14"/>
    </row>
    <row r="648" spans="2:24" ht="12.75" customHeight="1" x14ac:dyDescent="0.35">
      <c r="B648" s="62"/>
      <c r="T648" s="58"/>
      <c r="U648" s="58"/>
      <c r="V648" s="58"/>
      <c r="W648" s="58"/>
      <c r="X648" s="14"/>
    </row>
    <row r="649" spans="2:24" ht="12.75" customHeight="1" x14ac:dyDescent="0.35">
      <c r="B649" s="62"/>
      <c r="T649" s="58"/>
      <c r="U649" s="58"/>
      <c r="V649" s="58"/>
      <c r="W649" s="58"/>
      <c r="X649" s="14"/>
    </row>
    <row r="650" spans="2:24" ht="12.75" customHeight="1" x14ac:dyDescent="0.35">
      <c r="B650" s="62"/>
      <c r="T650" s="58"/>
      <c r="U650" s="58"/>
      <c r="V650" s="58"/>
      <c r="W650" s="58"/>
      <c r="X650" s="14"/>
    </row>
    <row r="651" spans="2:24" ht="12.75" customHeight="1" x14ac:dyDescent="0.35">
      <c r="B651" s="62"/>
      <c r="T651" s="58"/>
      <c r="U651" s="58"/>
      <c r="V651" s="58"/>
      <c r="W651" s="58"/>
      <c r="X651" s="14"/>
    </row>
    <row r="652" spans="2:24" ht="12.75" customHeight="1" x14ac:dyDescent="0.35">
      <c r="B652" s="62"/>
      <c r="T652" s="58"/>
      <c r="U652" s="58"/>
      <c r="V652" s="58"/>
      <c r="W652" s="58"/>
      <c r="X652" s="14"/>
    </row>
    <row r="653" spans="2:24" ht="12.75" customHeight="1" x14ac:dyDescent="0.35">
      <c r="B653" s="62"/>
      <c r="T653" s="58"/>
      <c r="U653" s="58"/>
      <c r="V653" s="58"/>
      <c r="W653" s="58"/>
      <c r="X653" s="14"/>
    </row>
    <row r="654" spans="2:24" ht="12.75" customHeight="1" x14ac:dyDescent="0.35">
      <c r="B654" s="62"/>
      <c r="T654" s="58"/>
      <c r="U654" s="58"/>
      <c r="V654" s="58"/>
      <c r="W654" s="58"/>
      <c r="X654" s="14"/>
    </row>
    <row r="655" spans="2:24" ht="12.75" customHeight="1" x14ac:dyDescent="0.35">
      <c r="B655" s="62"/>
      <c r="T655" s="58"/>
      <c r="U655" s="58"/>
      <c r="V655" s="58"/>
      <c r="W655" s="58"/>
      <c r="X655" s="14"/>
    </row>
    <row r="656" spans="2:24" ht="12.75" customHeight="1" x14ac:dyDescent="0.35">
      <c r="B656" s="62"/>
      <c r="T656" s="58"/>
      <c r="U656" s="58"/>
      <c r="V656" s="58"/>
      <c r="W656" s="58"/>
      <c r="X656" s="14"/>
    </row>
    <row r="657" spans="2:24" ht="12.75" customHeight="1" x14ac:dyDescent="0.35">
      <c r="B657" s="62"/>
      <c r="T657" s="58"/>
      <c r="U657" s="58"/>
      <c r="V657" s="58"/>
      <c r="W657" s="58"/>
      <c r="X657" s="14"/>
    </row>
    <row r="658" spans="2:24" ht="12.75" customHeight="1" x14ac:dyDescent="0.35">
      <c r="B658" s="62"/>
      <c r="T658" s="58"/>
      <c r="U658" s="58"/>
      <c r="V658" s="58"/>
      <c r="W658" s="58"/>
      <c r="X658" s="14"/>
    </row>
    <row r="659" spans="2:24" ht="12.75" customHeight="1" x14ac:dyDescent="0.35">
      <c r="B659" s="62"/>
      <c r="T659" s="58"/>
      <c r="U659" s="58"/>
      <c r="V659" s="58"/>
      <c r="W659" s="58"/>
      <c r="X659" s="14"/>
    </row>
    <row r="660" spans="2:24" ht="12.75" customHeight="1" x14ac:dyDescent="0.35">
      <c r="B660" s="62"/>
      <c r="T660" s="58"/>
      <c r="U660" s="58"/>
      <c r="V660" s="58"/>
      <c r="W660" s="58"/>
      <c r="X660" s="14"/>
    </row>
    <row r="661" spans="2:24" ht="12.75" customHeight="1" x14ac:dyDescent="0.35">
      <c r="B661" s="62"/>
      <c r="T661" s="58"/>
      <c r="U661" s="58"/>
      <c r="V661" s="58"/>
      <c r="W661" s="58"/>
      <c r="X661" s="14"/>
    </row>
    <row r="662" spans="2:24" ht="12.75" customHeight="1" x14ac:dyDescent="0.35">
      <c r="B662" s="62"/>
      <c r="T662" s="58"/>
      <c r="U662" s="58"/>
      <c r="V662" s="58"/>
      <c r="W662" s="58"/>
      <c r="X662" s="14"/>
    </row>
    <row r="663" spans="2:24" ht="12.75" customHeight="1" x14ac:dyDescent="0.35">
      <c r="B663" s="62"/>
      <c r="T663" s="58"/>
      <c r="U663" s="58"/>
      <c r="V663" s="58"/>
      <c r="W663" s="58"/>
      <c r="X663" s="14"/>
    </row>
    <row r="664" spans="2:24" ht="12.75" customHeight="1" x14ac:dyDescent="0.35">
      <c r="B664" s="62"/>
      <c r="T664" s="58"/>
      <c r="U664" s="58"/>
      <c r="V664" s="58"/>
      <c r="W664" s="58"/>
      <c r="X664" s="14"/>
    </row>
    <row r="665" spans="2:24" ht="12.75" customHeight="1" x14ac:dyDescent="0.35">
      <c r="B665" s="62"/>
      <c r="T665" s="58"/>
      <c r="U665" s="58"/>
      <c r="V665" s="58"/>
      <c r="W665" s="58"/>
      <c r="X665" s="14"/>
    </row>
    <row r="666" spans="2:24" ht="12.75" customHeight="1" x14ac:dyDescent="0.35">
      <c r="B666" s="62"/>
      <c r="T666" s="58"/>
      <c r="U666" s="58"/>
      <c r="V666" s="58"/>
      <c r="W666" s="58"/>
      <c r="X666" s="14"/>
    </row>
    <row r="667" spans="2:24" ht="12.75" customHeight="1" x14ac:dyDescent="0.35">
      <c r="B667" s="62"/>
      <c r="T667" s="58"/>
      <c r="U667" s="58"/>
      <c r="V667" s="58"/>
      <c r="W667" s="58"/>
      <c r="X667" s="14"/>
    </row>
    <row r="668" spans="2:24" ht="12.75" customHeight="1" x14ac:dyDescent="0.35">
      <c r="B668" s="62"/>
      <c r="T668" s="58"/>
      <c r="U668" s="58"/>
      <c r="V668" s="58"/>
      <c r="W668" s="58"/>
      <c r="X668" s="14"/>
    </row>
    <row r="669" spans="2:24" ht="12.75" customHeight="1" x14ac:dyDescent="0.35">
      <c r="B669" s="62"/>
      <c r="T669" s="58"/>
      <c r="U669" s="58"/>
      <c r="V669" s="58"/>
      <c r="W669" s="58"/>
      <c r="X669" s="14"/>
    </row>
    <row r="670" spans="2:24" ht="12.75" customHeight="1" x14ac:dyDescent="0.35">
      <c r="B670" s="62"/>
      <c r="T670" s="58"/>
      <c r="U670" s="58"/>
      <c r="V670" s="58"/>
      <c r="W670" s="58"/>
      <c r="X670" s="14"/>
    </row>
    <row r="671" spans="2:24" ht="12.75" customHeight="1" x14ac:dyDescent="0.35">
      <c r="B671" s="62"/>
      <c r="T671" s="58"/>
      <c r="U671" s="58"/>
      <c r="V671" s="58"/>
      <c r="W671" s="58"/>
      <c r="X671" s="14"/>
    </row>
    <row r="672" spans="2:24" ht="12.75" customHeight="1" x14ac:dyDescent="0.35">
      <c r="B672" s="62"/>
      <c r="T672" s="58"/>
      <c r="U672" s="58"/>
      <c r="V672" s="58"/>
      <c r="W672" s="58"/>
      <c r="X672" s="14"/>
    </row>
    <row r="673" spans="2:24" ht="12.75" customHeight="1" x14ac:dyDescent="0.35">
      <c r="B673" s="62"/>
      <c r="T673" s="58"/>
      <c r="U673" s="58"/>
      <c r="V673" s="58"/>
      <c r="W673" s="58"/>
      <c r="X673" s="14"/>
    </row>
    <row r="674" spans="2:24" ht="12.75" customHeight="1" x14ac:dyDescent="0.35">
      <c r="B674" s="62"/>
      <c r="T674" s="58"/>
      <c r="U674" s="58"/>
      <c r="V674" s="58"/>
      <c r="W674" s="58"/>
      <c r="X674" s="14"/>
    </row>
    <row r="675" spans="2:24" ht="12.75" customHeight="1" x14ac:dyDescent="0.35">
      <c r="B675" s="62"/>
      <c r="T675" s="58"/>
      <c r="U675" s="58"/>
      <c r="V675" s="58"/>
      <c r="W675" s="58"/>
      <c r="X675" s="14"/>
    </row>
    <row r="676" spans="2:24" ht="12.75" customHeight="1" x14ac:dyDescent="0.35">
      <c r="B676" s="62"/>
      <c r="T676" s="58"/>
      <c r="U676" s="58"/>
      <c r="V676" s="58"/>
      <c r="W676" s="58"/>
      <c r="X676" s="14"/>
    </row>
    <row r="677" spans="2:24" ht="12.75" customHeight="1" x14ac:dyDescent="0.35">
      <c r="B677" s="62"/>
      <c r="T677" s="58"/>
      <c r="U677" s="58"/>
      <c r="V677" s="58"/>
      <c r="W677" s="58"/>
      <c r="X677" s="14"/>
    </row>
    <row r="678" spans="2:24" ht="12.75" customHeight="1" x14ac:dyDescent="0.35">
      <c r="B678" s="62"/>
      <c r="T678" s="58"/>
      <c r="U678" s="58"/>
      <c r="V678" s="58"/>
      <c r="W678" s="58"/>
      <c r="X678" s="14"/>
    </row>
    <row r="679" spans="2:24" ht="12.75" customHeight="1" x14ac:dyDescent="0.35">
      <c r="B679" s="62"/>
      <c r="T679" s="58"/>
      <c r="U679" s="58"/>
      <c r="V679" s="58"/>
      <c r="W679" s="58"/>
      <c r="X679" s="14"/>
    </row>
    <row r="680" spans="2:24" ht="12.75" customHeight="1" x14ac:dyDescent="0.35">
      <c r="B680" s="62"/>
      <c r="T680" s="58"/>
      <c r="U680" s="58"/>
      <c r="V680" s="58"/>
      <c r="W680" s="58"/>
      <c r="X680" s="14"/>
    </row>
    <row r="681" spans="2:24" ht="12.75" customHeight="1" x14ac:dyDescent="0.35">
      <c r="B681" s="62"/>
      <c r="T681" s="58"/>
      <c r="U681" s="58"/>
      <c r="V681" s="58"/>
      <c r="W681" s="58"/>
      <c r="X681" s="14"/>
    </row>
    <row r="682" spans="2:24" ht="12.75" customHeight="1" x14ac:dyDescent="0.35">
      <c r="B682" s="62"/>
      <c r="T682" s="58"/>
      <c r="U682" s="58"/>
      <c r="V682" s="58"/>
      <c r="W682" s="58"/>
      <c r="X682" s="14"/>
    </row>
    <row r="683" spans="2:24" ht="12.75" customHeight="1" x14ac:dyDescent="0.35">
      <c r="B683" s="62"/>
      <c r="T683" s="58"/>
      <c r="U683" s="58"/>
      <c r="V683" s="58"/>
      <c r="W683" s="58"/>
      <c r="X683" s="14"/>
    </row>
    <row r="684" spans="2:24" ht="12.75" customHeight="1" x14ac:dyDescent="0.35">
      <c r="B684" s="62"/>
      <c r="T684" s="58"/>
      <c r="U684" s="58"/>
      <c r="V684" s="58"/>
      <c r="W684" s="58"/>
      <c r="X684" s="14"/>
    </row>
    <row r="685" spans="2:24" ht="12.75" customHeight="1" x14ac:dyDescent="0.35">
      <c r="B685" s="62"/>
      <c r="T685" s="58"/>
      <c r="U685" s="58"/>
      <c r="V685" s="58"/>
      <c r="W685" s="58"/>
      <c r="X685" s="14"/>
    </row>
    <row r="686" spans="2:24" ht="12.75" customHeight="1" x14ac:dyDescent="0.35">
      <c r="B686" s="62"/>
      <c r="T686" s="58"/>
      <c r="U686" s="58"/>
      <c r="V686" s="58"/>
      <c r="W686" s="58"/>
      <c r="X686" s="14"/>
    </row>
    <row r="687" spans="2:24" ht="12.75" customHeight="1" x14ac:dyDescent="0.35">
      <c r="B687" s="62"/>
      <c r="T687" s="58"/>
      <c r="U687" s="58"/>
      <c r="V687" s="58"/>
      <c r="W687" s="58"/>
      <c r="X687" s="14"/>
    </row>
    <row r="688" spans="2:24" ht="12.75" customHeight="1" x14ac:dyDescent="0.35">
      <c r="B688" s="62"/>
      <c r="T688" s="58"/>
      <c r="U688" s="58"/>
      <c r="V688" s="58"/>
      <c r="W688" s="58"/>
      <c r="X688" s="14"/>
    </row>
    <row r="689" spans="2:24" ht="12.75" customHeight="1" x14ac:dyDescent="0.35">
      <c r="B689" s="62"/>
      <c r="T689" s="58"/>
      <c r="U689" s="58"/>
      <c r="V689" s="58"/>
      <c r="W689" s="58"/>
      <c r="X689" s="14"/>
    </row>
    <row r="690" spans="2:24" ht="12.75" customHeight="1" x14ac:dyDescent="0.35">
      <c r="B690" s="62"/>
      <c r="T690" s="58"/>
      <c r="U690" s="58"/>
      <c r="V690" s="58"/>
      <c r="W690" s="58"/>
      <c r="X690" s="14"/>
    </row>
    <row r="691" spans="2:24" ht="12.75" customHeight="1" x14ac:dyDescent="0.35">
      <c r="B691" s="62"/>
      <c r="T691" s="58"/>
      <c r="U691" s="58"/>
      <c r="V691" s="58"/>
      <c r="W691" s="58"/>
      <c r="X691" s="14"/>
    </row>
    <row r="692" spans="2:24" ht="12.75" customHeight="1" x14ac:dyDescent="0.35">
      <c r="B692" s="62"/>
      <c r="T692" s="58"/>
      <c r="U692" s="58"/>
      <c r="V692" s="58"/>
      <c r="W692" s="58"/>
      <c r="X692" s="14"/>
    </row>
    <row r="693" spans="2:24" ht="12.75" customHeight="1" x14ac:dyDescent="0.35">
      <c r="B693" s="62"/>
      <c r="T693" s="58"/>
      <c r="U693" s="58"/>
      <c r="V693" s="58"/>
      <c r="W693" s="58"/>
      <c r="X693" s="14"/>
    </row>
    <row r="694" spans="2:24" ht="12.75" customHeight="1" x14ac:dyDescent="0.35">
      <c r="B694" s="62"/>
      <c r="T694" s="58"/>
      <c r="U694" s="58"/>
      <c r="V694" s="58"/>
      <c r="W694" s="58"/>
      <c r="X694" s="14"/>
    </row>
    <row r="695" spans="2:24" ht="12.75" customHeight="1" x14ac:dyDescent="0.35">
      <c r="B695" s="62"/>
      <c r="T695" s="58"/>
      <c r="U695" s="58"/>
      <c r="V695" s="58"/>
      <c r="W695" s="58"/>
      <c r="X695" s="14"/>
    </row>
    <row r="696" spans="2:24" ht="12.75" customHeight="1" x14ac:dyDescent="0.35">
      <c r="B696" s="62"/>
      <c r="T696" s="58"/>
      <c r="U696" s="58"/>
      <c r="V696" s="58"/>
      <c r="W696" s="58"/>
      <c r="X696" s="14"/>
    </row>
    <row r="697" spans="2:24" ht="12.75" customHeight="1" x14ac:dyDescent="0.35">
      <c r="B697" s="62"/>
      <c r="T697" s="58"/>
      <c r="U697" s="58"/>
      <c r="V697" s="58"/>
      <c r="W697" s="58"/>
      <c r="X697" s="14"/>
    </row>
    <row r="698" spans="2:24" ht="12.75" customHeight="1" x14ac:dyDescent="0.35">
      <c r="B698" s="62"/>
      <c r="T698" s="58"/>
      <c r="U698" s="58"/>
      <c r="V698" s="58"/>
      <c r="W698" s="58"/>
      <c r="X698" s="14"/>
    </row>
    <row r="699" spans="2:24" ht="12.75" customHeight="1" x14ac:dyDescent="0.35">
      <c r="B699" s="62"/>
      <c r="T699" s="58"/>
      <c r="U699" s="58"/>
      <c r="V699" s="58"/>
      <c r="W699" s="58"/>
      <c r="X699" s="14"/>
    </row>
    <row r="700" spans="2:24" ht="12.75" customHeight="1" x14ac:dyDescent="0.35">
      <c r="B700" s="62"/>
      <c r="T700" s="58"/>
      <c r="U700" s="58"/>
      <c r="V700" s="58"/>
      <c r="W700" s="58"/>
      <c r="X700" s="14"/>
    </row>
    <row r="701" spans="2:24" ht="12.75" customHeight="1" x14ac:dyDescent="0.35">
      <c r="B701" s="62"/>
      <c r="T701" s="58"/>
      <c r="U701" s="58"/>
      <c r="V701" s="58"/>
      <c r="W701" s="58"/>
      <c r="X701" s="14"/>
    </row>
    <row r="702" spans="2:24" ht="12.75" customHeight="1" x14ac:dyDescent="0.35">
      <c r="B702" s="62"/>
      <c r="T702" s="58"/>
      <c r="U702" s="58"/>
      <c r="V702" s="58"/>
      <c r="W702" s="58"/>
      <c r="X702" s="14"/>
    </row>
    <row r="703" spans="2:24" ht="12.75" customHeight="1" x14ac:dyDescent="0.35">
      <c r="B703" s="62"/>
      <c r="T703" s="58"/>
      <c r="U703" s="58"/>
      <c r="V703" s="58"/>
      <c r="W703" s="58"/>
      <c r="X703" s="14"/>
    </row>
    <row r="704" spans="2:24" ht="12.75" customHeight="1" x14ac:dyDescent="0.35">
      <c r="B704" s="62"/>
      <c r="T704" s="58"/>
      <c r="U704" s="58"/>
      <c r="V704" s="58"/>
      <c r="W704" s="58"/>
      <c r="X704" s="14"/>
    </row>
    <row r="705" spans="2:24" ht="12.75" customHeight="1" x14ac:dyDescent="0.35">
      <c r="B705" s="62"/>
      <c r="T705" s="58"/>
      <c r="U705" s="58"/>
      <c r="V705" s="58"/>
      <c r="W705" s="58"/>
      <c r="X705" s="14"/>
    </row>
    <row r="706" spans="2:24" ht="12.75" customHeight="1" x14ac:dyDescent="0.35">
      <c r="B706" s="62"/>
      <c r="T706" s="58"/>
      <c r="U706" s="58"/>
      <c r="V706" s="58"/>
      <c r="W706" s="58"/>
      <c r="X706" s="14"/>
    </row>
    <row r="707" spans="2:24" ht="12.75" customHeight="1" x14ac:dyDescent="0.35">
      <c r="B707" s="62"/>
      <c r="T707" s="58"/>
      <c r="U707" s="58"/>
      <c r="V707" s="58"/>
      <c r="W707" s="58"/>
      <c r="X707" s="14"/>
    </row>
    <row r="708" spans="2:24" ht="12.75" customHeight="1" x14ac:dyDescent="0.35">
      <c r="B708" s="62"/>
      <c r="T708" s="58"/>
      <c r="U708" s="58"/>
      <c r="V708" s="58"/>
      <c r="W708" s="58"/>
      <c r="X708" s="14"/>
    </row>
    <row r="709" spans="2:24" ht="12.75" customHeight="1" x14ac:dyDescent="0.35">
      <c r="B709" s="62"/>
      <c r="T709" s="58"/>
      <c r="U709" s="58"/>
      <c r="V709" s="58"/>
      <c r="W709" s="58"/>
      <c r="X709" s="14"/>
    </row>
    <row r="710" spans="2:24" ht="12.75" customHeight="1" x14ac:dyDescent="0.35">
      <c r="B710" s="62"/>
      <c r="T710" s="58"/>
      <c r="U710" s="58"/>
      <c r="V710" s="58"/>
      <c r="W710" s="58"/>
      <c r="X710" s="14"/>
    </row>
    <row r="711" spans="2:24" ht="12.75" customHeight="1" x14ac:dyDescent="0.35">
      <c r="B711" s="62"/>
      <c r="T711" s="58"/>
      <c r="U711" s="58"/>
      <c r="V711" s="58"/>
      <c r="W711" s="58"/>
      <c r="X711" s="14"/>
    </row>
    <row r="712" spans="2:24" ht="12.75" customHeight="1" x14ac:dyDescent="0.35">
      <c r="B712" s="62"/>
      <c r="T712" s="58"/>
      <c r="U712" s="58"/>
      <c r="V712" s="58"/>
      <c r="W712" s="58"/>
      <c r="X712" s="14"/>
    </row>
    <row r="713" spans="2:24" ht="12.75" customHeight="1" x14ac:dyDescent="0.35">
      <c r="B713" s="62"/>
      <c r="T713" s="58"/>
      <c r="U713" s="58"/>
      <c r="V713" s="58"/>
      <c r="W713" s="58"/>
      <c r="X713" s="14"/>
    </row>
    <row r="714" spans="2:24" ht="12.75" customHeight="1" x14ac:dyDescent="0.35">
      <c r="B714" s="62"/>
      <c r="T714" s="58"/>
      <c r="U714" s="58"/>
      <c r="V714" s="58"/>
      <c r="W714" s="58"/>
      <c r="X714" s="14"/>
    </row>
    <row r="715" spans="2:24" ht="12.75" customHeight="1" x14ac:dyDescent="0.35">
      <c r="B715" s="62"/>
      <c r="T715" s="58"/>
      <c r="U715" s="58"/>
      <c r="V715" s="58"/>
      <c r="W715" s="58"/>
      <c r="X715" s="14"/>
    </row>
    <row r="716" spans="2:24" ht="12.75" customHeight="1" x14ac:dyDescent="0.35">
      <c r="B716" s="62"/>
      <c r="T716" s="58"/>
      <c r="U716" s="58"/>
      <c r="V716" s="58"/>
      <c r="W716" s="58"/>
      <c r="X716" s="14"/>
    </row>
    <row r="717" spans="2:24" ht="12.75" customHeight="1" x14ac:dyDescent="0.35">
      <c r="B717" s="62"/>
      <c r="T717" s="58"/>
      <c r="U717" s="58"/>
      <c r="V717" s="58"/>
      <c r="W717" s="58"/>
      <c r="X717" s="14"/>
    </row>
    <row r="718" spans="2:24" ht="12.75" customHeight="1" x14ac:dyDescent="0.35">
      <c r="B718" s="62"/>
      <c r="T718" s="58"/>
      <c r="U718" s="58"/>
      <c r="V718" s="58"/>
      <c r="W718" s="58"/>
      <c r="X718" s="14"/>
    </row>
    <row r="719" spans="2:24" ht="12.75" customHeight="1" x14ac:dyDescent="0.35">
      <c r="B719" s="62"/>
      <c r="T719" s="58"/>
      <c r="U719" s="58"/>
      <c r="V719" s="58"/>
      <c r="W719" s="58"/>
      <c r="X719" s="14"/>
    </row>
    <row r="720" spans="2:24" ht="12.75" customHeight="1" x14ac:dyDescent="0.35">
      <c r="B720" s="62"/>
      <c r="T720" s="58"/>
      <c r="U720" s="58"/>
      <c r="V720" s="58"/>
      <c r="W720" s="58"/>
      <c r="X720" s="14"/>
    </row>
    <row r="721" spans="2:24" ht="12.75" customHeight="1" x14ac:dyDescent="0.35">
      <c r="B721" s="62"/>
      <c r="T721" s="58"/>
      <c r="U721" s="58"/>
      <c r="V721" s="58"/>
      <c r="W721" s="58"/>
      <c r="X721" s="14"/>
    </row>
    <row r="722" spans="2:24" ht="12.75" customHeight="1" x14ac:dyDescent="0.35">
      <c r="B722" s="62"/>
      <c r="T722" s="58"/>
      <c r="U722" s="58"/>
      <c r="V722" s="58"/>
      <c r="W722" s="58"/>
      <c r="X722" s="14"/>
    </row>
    <row r="723" spans="2:24" ht="12.75" customHeight="1" x14ac:dyDescent="0.35">
      <c r="B723" s="62"/>
      <c r="T723" s="58"/>
      <c r="U723" s="58"/>
      <c r="V723" s="58"/>
      <c r="W723" s="58"/>
      <c r="X723" s="14"/>
    </row>
    <row r="724" spans="2:24" ht="12.75" customHeight="1" x14ac:dyDescent="0.35">
      <c r="B724" s="62"/>
      <c r="T724" s="58"/>
      <c r="U724" s="58"/>
      <c r="V724" s="58"/>
      <c r="W724" s="58"/>
      <c r="X724" s="14"/>
    </row>
    <row r="725" spans="2:24" ht="12.75" customHeight="1" x14ac:dyDescent="0.35">
      <c r="B725" s="62"/>
      <c r="T725" s="58"/>
      <c r="U725" s="58"/>
      <c r="V725" s="58"/>
      <c r="W725" s="58"/>
      <c r="X725" s="14"/>
    </row>
    <row r="726" spans="2:24" ht="12.75" customHeight="1" x14ac:dyDescent="0.35">
      <c r="B726" s="62"/>
      <c r="T726" s="58"/>
      <c r="U726" s="58"/>
      <c r="V726" s="58"/>
      <c r="W726" s="58"/>
      <c r="X726" s="14"/>
    </row>
    <row r="727" spans="2:24" ht="12.75" customHeight="1" x14ac:dyDescent="0.35">
      <c r="B727" s="62"/>
      <c r="T727" s="58"/>
      <c r="U727" s="58"/>
      <c r="V727" s="58"/>
      <c r="W727" s="58"/>
      <c r="X727" s="14"/>
    </row>
    <row r="728" spans="2:24" ht="12.75" customHeight="1" x14ac:dyDescent="0.35">
      <c r="B728" s="62"/>
      <c r="T728" s="58"/>
      <c r="U728" s="58"/>
      <c r="V728" s="58"/>
      <c r="W728" s="58"/>
      <c r="X728" s="14"/>
    </row>
    <row r="729" spans="2:24" ht="12.75" customHeight="1" x14ac:dyDescent="0.35">
      <c r="B729" s="62"/>
      <c r="T729" s="58"/>
      <c r="U729" s="58"/>
      <c r="V729" s="58"/>
      <c r="W729" s="58"/>
      <c r="X729" s="14"/>
    </row>
    <row r="730" spans="2:24" ht="12.75" customHeight="1" x14ac:dyDescent="0.35">
      <c r="B730" s="62"/>
      <c r="T730" s="58"/>
      <c r="U730" s="58"/>
      <c r="V730" s="58"/>
      <c r="W730" s="58"/>
      <c r="X730" s="14"/>
    </row>
    <row r="731" spans="2:24" ht="12.75" customHeight="1" x14ac:dyDescent="0.35">
      <c r="B731" s="62"/>
      <c r="T731" s="58"/>
      <c r="U731" s="58"/>
      <c r="V731" s="58"/>
      <c r="W731" s="58"/>
      <c r="X731" s="14"/>
    </row>
    <row r="732" spans="2:24" ht="12.75" customHeight="1" x14ac:dyDescent="0.35">
      <c r="B732" s="62"/>
      <c r="T732" s="58"/>
      <c r="U732" s="58"/>
      <c r="V732" s="58"/>
      <c r="W732" s="58"/>
      <c r="X732" s="14"/>
    </row>
    <row r="733" spans="2:24" ht="12.75" customHeight="1" x14ac:dyDescent="0.35">
      <c r="B733" s="62"/>
      <c r="T733" s="58"/>
      <c r="U733" s="58"/>
      <c r="V733" s="58"/>
      <c r="W733" s="58"/>
      <c r="X733" s="14"/>
    </row>
    <row r="734" spans="2:24" ht="12.75" customHeight="1" x14ac:dyDescent="0.35">
      <c r="B734" s="62"/>
      <c r="T734" s="58"/>
      <c r="U734" s="58"/>
      <c r="V734" s="58"/>
      <c r="W734" s="58"/>
      <c r="X734" s="14"/>
    </row>
    <row r="735" spans="2:24" ht="12.75" customHeight="1" x14ac:dyDescent="0.35">
      <c r="B735" s="62"/>
      <c r="T735" s="58"/>
      <c r="U735" s="58"/>
      <c r="V735" s="58"/>
      <c r="W735" s="58"/>
      <c r="X735" s="14"/>
    </row>
    <row r="736" spans="2:24" ht="12.75" customHeight="1" x14ac:dyDescent="0.35">
      <c r="B736" s="62"/>
      <c r="T736" s="58"/>
      <c r="U736" s="58"/>
      <c r="V736" s="58"/>
      <c r="W736" s="58"/>
      <c r="X736" s="14"/>
    </row>
    <row r="737" spans="2:24" ht="12.75" customHeight="1" x14ac:dyDescent="0.35">
      <c r="B737" s="62"/>
      <c r="T737" s="58"/>
      <c r="U737" s="58"/>
      <c r="V737" s="58"/>
      <c r="W737" s="58"/>
      <c r="X737" s="14"/>
    </row>
    <row r="738" spans="2:24" ht="12.75" customHeight="1" x14ac:dyDescent="0.35">
      <c r="B738" s="62"/>
      <c r="T738" s="58"/>
      <c r="U738" s="58"/>
      <c r="V738" s="58"/>
      <c r="W738" s="58"/>
      <c r="X738" s="14"/>
    </row>
    <row r="739" spans="2:24" ht="12.75" customHeight="1" x14ac:dyDescent="0.35">
      <c r="B739" s="62"/>
      <c r="T739" s="58"/>
      <c r="U739" s="58"/>
      <c r="V739" s="58"/>
      <c r="W739" s="58"/>
      <c r="X739" s="14"/>
    </row>
    <row r="740" spans="2:24" ht="12.75" customHeight="1" x14ac:dyDescent="0.35">
      <c r="B740" s="62"/>
      <c r="T740" s="58"/>
      <c r="U740" s="58"/>
      <c r="V740" s="58"/>
      <c r="W740" s="58"/>
      <c r="X740" s="14"/>
    </row>
    <row r="741" spans="2:24" ht="12.75" customHeight="1" x14ac:dyDescent="0.35">
      <c r="B741" s="62"/>
      <c r="T741" s="58"/>
      <c r="U741" s="58"/>
      <c r="V741" s="58"/>
      <c r="W741" s="58"/>
      <c r="X741" s="14"/>
    </row>
    <row r="742" spans="2:24" ht="12.75" customHeight="1" x14ac:dyDescent="0.35">
      <c r="B742" s="62"/>
      <c r="T742" s="58"/>
      <c r="U742" s="58"/>
      <c r="V742" s="58"/>
      <c r="W742" s="58"/>
      <c r="X742" s="14"/>
    </row>
    <row r="743" spans="2:24" ht="12.75" customHeight="1" x14ac:dyDescent="0.35">
      <c r="B743" s="62"/>
      <c r="T743" s="58"/>
      <c r="U743" s="58"/>
      <c r="V743" s="58"/>
      <c r="W743" s="58"/>
      <c r="X743" s="14"/>
    </row>
    <row r="744" spans="2:24" ht="12.75" customHeight="1" x14ac:dyDescent="0.35">
      <c r="B744" s="62"/>
      <c r="T744" s="58"/>
      <c r="U744" s="58"/>
      <c r="V744" s="58"/>
      <c r="W744" s="58"/>
      <c r="X744" s="14"/>
    </row>
    <row r="745" spans="2:24" ht="12.75" customHeight="1" x14ac:dyDescent="0.35">
      <c r="B745" s="62"/>
      <c r="T745" s="58"/>
      <c r="U745" s="58"/>
      <c r="V745" s="58"/>
      <c r="W745" s="58"/>
      <c r="X745" s="14"/>
    </row>
    <row r="746" spans="2:24" ht="12.75" customHeight="1" x14ac:dyDescent="0.35">
      <c r="B746" s="62"/>
      <c r="T746" s="58"/>
      <c r="U746" s="58"/>
      <c r="V746" s="58"/>
      <c r="W746" s="58"/>
      <c r="X746" s="14"/>
    </row>
    <row r="747" spans="2:24" ht="12.75" customHeight="1" x14ac:dyDescent="0.35">
      <c r="B747" s="62"/>
      <c r="T747" s="58"/>
      <c r="U747" s="58"/>
      <c r="V747" s="58"/>
      <c r="W747" s="58"/>
      <c r="X747" s="14"/>
    </row>
    <row r="748" spans="2:24" ht="12.75" customHeight="1" x14ac:dyDescent="0.35">
      <c r="B748" s="62"/>
      <c r="T748" s="58"/>
      <c r="U748" s="58"/>
      <c r="V748" s="58"/>
      <c r="W748" s="58"/>
      <c r="X748" s="14"/>
    </row>
    <row r="749" spans="2:24" ht="12.75" customHeight="1" x14ac:dyDescent="0.35">
      <c r="B749" s="62"/>
      <c r="T749" s="58"/>
      <c r="U749" s="58"/>
      <c r="V749" s="58"/>
      <c r="W749" s="58"/>
      <c r="X749" s="14"/>
    </row>
    <row r="750" spans="2:24" ht="12.75" customHeight="1" x14ac:dyDescent="0.35">
      <c r="B750" s="62"/>
      <c r="T750" s="58"/>
      <c r="U750" s="58"/>
      <c r="V750" s="58"/>
      <c r="W750" s="58"/>
      <c r="X750" s="14"/>
    </row>
    <row r="751" spans="2:24" ht="12.75" customHeight="1" x14ac:dyDescent="0.35">
      <c r="B751" s="62"/>
      <c r="T751" s="58"/>
      <c r="U751" s="58"/>
      <c r="V751" s="58"/>
      <c r="W751" s="58"/>
      <c r="X751" s="14"/>
    </row>
    <row r="752" spans="2:24" ht="12.75" customHeight="1" x14ac:dyDescent="0.35">
      <c r="B752" s="62"/>
      <c r="T752" s="58"/>
      <c r="U752" s="58"/>
      <c r="V752" s="58"/>
      <c r="W752" s="58"/>
      <c r="X752" s="14"/>
    </row>
    <row r="753" spans="2:24" ht="12.75" customHeight="1" x14ac:dyDescent="0.35">
      <c r="B753" s="62"/>
      <c r="T753" s="58"/>
      <c r="U753" s="58"/>
      <c r="V753" s="58"/>
      <c r="W753" s="58"/>
      <c r="X753" s="14"/>
    </row>
    <row r="754" spans="2:24" ht="12.75" customHeight="1" x14ac:dyDescent="0.35">
      <c r="B754" s="62"/>
      <c r="T754" s="58"/>
      <c r="U754" s="58"/>
      <c r="V754" s="58"/>
      <c r="W754" s="58"/>
      <c r="X754" s="14"/>
    </row>
    <row r="755" spans="2:24" ht="12.75" customHeight="1" x14ac:dyDescent="0.35">
      <c r="B755" s="62"/>
      <c r="T755" s="58"/>
      <c r="U755" s="58"/>
      <c r="V755" s="58"/>
      <c r="W755" s="58"/>
      <c r="X755" s="14"/>
    </row>
    <row r="756" spans="2:24" ht="12.75" customHeight="1" x14ac:dyDescent="0.35">
      <c r="B756" s="62"/>
      <c r="T756" s="58"/>
      <c r="U756" s="58"/>
      <c r="V756" s="58"/>
      <c r="W756" s="58"/>
      <c r="X756" s="14"/>
    </row>
    <row r="757" spans="2:24" ht="12.75" customHeight="1" x14ac:dyDescent="0.35">
      <c r="B757" s="62"/>
      <c r="T757" s="58"/>
      <c r="U757" s="58"/>
      <c r="V757" s="58"/>
      <c r="W757" s="58"/>
      <c r="X757" s="14"/>
    </row>
    <row r="758" spans="2:24" ht="12.75" customHeight="1" x14ac:dyDescent="0.35">
      <c r="B758" s="62"/>
      <c r="T758" s="58"/>
      <c r="U758" s="58"/>
      <c r="V758" s="58"/>
      <c r="W758" s="58"/>
      <c r="X758" s="14"/>
    </row>
    <row r="759" spans="2:24" ht="12.75" customHeight="1" x14ac:dyDescent="0.35">
      <c r="B759" s="62"/>
      <c r="T759" s="58"/>
      <c r="U759" s="58"/>
      <c r="V759" s="58"/>
      <c r="W759" s="58"/>
      <c r="X759" s="14"/>
    </row>
    <row r="760" spans="2:24" ht="12.75" customHeight="1" x14ac:dyDescent="0.35">
      <c r="B760" s="62"/>
      <c r="T760" s="58"/>
      <c r="U760" s="58"/>
      <c r="V760" s="58"/>
      <c r="W760" s="58"/>
      <c r="X760" s="14"/>
    </row>
    <row r="761" spans="2:24" ht="12.75" customHeight="1" x14ac:dyDescent="0.35">
      <c r="B761" s="62"/>
      <c r="T761" s="58"/>
      <c r="U761" s="58"/>
      <c r="V761" s="58"/>
      <c r="W761" s="58"/>
      <c r="X761" s="14"/>
    </row>
    <row r="762" spans="2:24" ht="12.75" customHeight="1" x14ac:dyDescent="0.35">
      <c r="B762" s="62"/>
      <c r="T762" s="58"/>
      <c r="U762" s="58"/>
      <c r="V762" s="58"/>
      <c r="W762" s="58"/>
      <c r="X762" s="14"/>
    </row>
    <row r="763" spans="2:24" ht="12.75" customHeight="1" x14ac:dyDescent="0.35">
      <c r="B763" s="62"/>
      <c r="T763" s="58"/>
      <c r="U763" s="58"/>
      <c r="V763" s="58"/>
      <c r="W763" s="58"/>
      <c r="X763" s="14"/>
    </row>
    <row r="764" spans="2:24" ht="12.75" customHeight="1" x14ac:dyDescent="0.35">
      <c r="B764" s="62"/>
      <c r="T764" s="58"/>
      <c r="U764" s="58"/>
      <c r="V764" s="58"/>
      <c r="W764" s="58"/>
      <c r="X764" s="14"/>
    </row>
    <row r="765" spans="2:24" ht="12.75" customHeight="1" x14ac:dyDescent="0.35">
      <c r="B765" s="62"/>
      <c r="T765" s="58"/>
      <c r="U765" s="58"/>
      <c r="V765" s="58"/>
      <c r="W765" s="58"/>
      <c r="X765" s="14"/>
    </row>
    <row r="766" spans="2:24" ht="12.75" customHeight="1" x14ac:dyDescent="0.35">
      <c r="B766" s="62"/>
      <c r="T766" s="58"/>
      <c r="U766" s="58"/>
      <c r="V766" s="58"/>
      <c r="W766" s="58"/>
      <c r="X766" s="14"/>
    </row>
    <row r="767" spans="2:24" ht="12.75" customHeight="1" x14ac:dyDescent="0.35">
      <c r="B767" s="62"/>
      <c r="T767" s="58"/>
      <c r="U767" s="58"/>
      <c r="V767" s="58"/>
      <c r="W767" s="58"/>
      <c r="X767" s="14"/>
    </row>
    <row r="768" spans="2:24" ht="12.75" customHeight="1" x14ac:dyDescent="0.35">
      <c r="B768" s="62"/>
      <c r="T768" s="58"/>
      <c r="U768" s="58"/>
      <c r="V768" s="58"/>
      <c r="W768" s="58"/>
      <c r="X768" s="14"/>
    </row>
    <row r="769" spans="2:24" ht="12.75" customHeight="1" x14ac:dyDescent="0.35">
      <c r="B769" s="62"/>
      <c r="T769" s="58"/>
      <c r="U769" s="58"/>
      <c r="V769" s="58"/>
      <c r="W769" s="58"/>
      <c r="X769" s="14"/>
    </row>
    <row r="770" spans="2:24" ht="12.75" customHeight="1" x14ac:dyDescent="0.35">
      <c r="B770" s="62"/>
      <c r="T770" s="58"/>
      <c r="U770" s="58"/>
      <c r="V770" s="58"/>
      <c r="W770" s="58"/>
      <c r="X770" s="14"/>
    </row>
    <row r="771" spans="2:24" ht="12.75" customHeight="1" x14ac:dyDescent="0.35">
      <c r="B771" s="62"/>
      <c r="T771" s="58"/>
      <c r="U771" s="58"/>
      <c r="V771" s="58"/>
      <c r="W771" s="58"/>
      <c r="X771" s="14"/>
    </row>
    <row r="772" spans="2:24" ht="12.75" customHeight="1" x14ac:dyDescent="0.35">
      <c r="B772" s="62"/>
      <c r="T772" s="58"/>
      <c r="U772" s="58"/>
      <c r="V772" s="58"/>
      <c r="W772" s="58"/>
      <c r="X772" s="14"/>
    </row>
    <row r="773" spans="2:24" ht="12.75" customHeight="1" x14ac:dyDescent="0.35">
      <c r="B773" s="62"/>
      <c r="T773" s="58"/>
      <c r="U773" s="58"/>
      <c r="V773" s="58"/>
      <c r="W773" s="58"/>
      <c r="X773" s="14"/>
    </row>
    <row r="774" spans="2:24" ht="12.75" customHeight="1" x14ac:dyDescent="0.35">
      <c r="B774" s="62"/>
      <c r="T774" s="58"/>
      <c r="U774" s="58"/>
      <c r="V774" s="58"/>
      <c r="W774" s="58"/>
      <c r="X774" s="14"/>
    </row>
    <row r="775" spans="2:24" ht="12.75" customHeight="1" x14ac:dyDescent="0.35">
      <c r="B775" s="62"/>
      <c r="T775" s="58"/>
      <c r="U775" s="58"/>
      <c r="V775" s="58"/>
      <c r="W775" s="58"/>
      <c r="X775" s="14"/>
    </row>
    <row r="776" spans="2:24" ht="12.75" customHeight="1" x14ac:dyDescent="0.35">
      <c r="B776" s="62"/>
      <c r="T776" s="58"/>
      <c r="U776" s="58"/>
      <c r="V776" s="58"/>
      <c r="W776" s="58"/>
      <c r="X776" s="14"/>
    </row>
    <row r="777" spans="2:24" ht="12.75" customHeight="1" x14ac:dyDescent="0.35">
      <c r="B777" s="62"/>
      <c r="T777" s="58"/>
      <c r="U777" s="58"/>
      <c r="V777" s="58"/>
      <c r="W777" s="58"/>
      <c r="X777" s="14"/>
    </row>
    <row r="778" spans="2:24" ht="12.75" customHeight="1" x14ac:dyDescent="0.35">
      <c r="B778" s="62"/>
      <c r="T778" s="58"/>
      <c r="U778" s="58"/>
      <c r="V778" s="58"/>
      <c r="W778" s="58"/>
      <c r="X778" s="14"/>
    </row>
    <row r="779" spans="2:24" ht="12.75" customHeight="1" x14ac:dyDescent="0.35">
      <c r="B779" s="62"/>
      <c r="T779" s="58"/>
      <c r="U779" s="58"/>
      <c r="V779" s="58"/>
      <c r="W779" s="58"/>
      <c r="X779" s="14"/>
    </row>
    <row r="780" spans="2:24" ht="12.75" customHeight="1" x14ac:dyDescent="0.35">
      <c r="B780" s="62"/>
      <c r="T780" s="58"/>
      <c r="U780" s="58"/>
      <c r="V780" s="58"/>
      <c r="W780" s="58"/>
      <c r="X780" s="14"/>
    </row>
    <row r="781" spans="2:24" ht="12.75" customHeight="1" x14ac:dyDescent="0.35">
      <c r="B781" s="62"/>
      <c r="T781" s="58"/>
      <c r="U781" s="58"/>
      <c r="V781" s="58"/>
      <c r="W781" s="58"/>
      <c r="X781" s="14"/>
    </row>
    <row r="782" spans="2:24" ht="12.75" customHeight="1" x14ac:dyDescent="0.35">
      <c r="B782" s="62"/>
      <c r="T782" s="58"/>
      <c r="U782" s="58"/>
      <c r="V782" s="58"/>
      <c r="W782" s="58"/>
      <c r="X782" s="14"/>
    </row>
    <row r="783" spans="2:24" ht="12.75" customHeight="1" x14ac:dyDescent="0.35">
      <c r="B783" s="62"/>
      <c r="T783" s="58"/>
      <c r="U783" s="58"/>
      <c r="V783" s="58"/>
      <c r="W783" s="58"/>
      <c r="X783" s="14"/>
    </row>
    <row r="784" spans="2:24" ht="12.75" customHeight="1" x14ac:dyDescent="0.35">
      <c r="B784" s="62"/>
      <c r="T784" s="58"/>
      <c r="U784" s="58"/>
      <c r="V784" s="58"/>
      <c r="W784" s="58"/>
      <c r="X784" s="14"/>
    </row>
    <row r="785" spans="2:24" ht="12.75" customHeight="1" x14ac:dyDescent="0.35">
      <c r="B785" s="62"/>
      <c r="T785" s="58"/>
      <c r="U785" s="58"/>
      <c r="V785" s="58"/>
      <c r="W785" s="58"/>
      <c r="X785" s="14"/>
    </row>
    <row r="786" spans="2:24" ht="12.75" customHeight="1" x14ac:dyDescent="0.35">
      <c r="B786" s="62"/>
      <c r="T786" s="58"/>
      <c r="U786" s="58"/>
      <c r="V786" s="58"/>
      <c r="W786" s="58"/>
      <c r="X786" s="14"/>
    </row>
    <row r="787" spans="2:24" ht="12.75" customHeight="1" x14ac:dyDescent="0.35">
      <c r="B787" s="62"/>
      <c r="T787" s="58"/>
      <c r="U787" s="58"/>
      <c r="V787" s="58"/>
      <c r="W787" s="58"/>
      <c r="X787" s="14"/>
    </row>
    <row r="788" spans="2:24" ht="12.75" customHeight="1" x14ac:dyDescent="0.35">
      <c r="B788" s="62"/>
      <c r="T788" s="58"/>
      <c r="U788" s="58"/>
      <c r="V788" s="58"/>
      <c r="W788" s="58"/>
      <c r="X788" s="14"/>
    </row>
    <row r="789" spans="2:24" ht="12.75" customHeight="1" x14ac:dyDescent="0.35">
      <c r="B789" s="62"/>
      <c r="T789" s="58"/>
      <c r="U789" s="58"/>
      <c r="V789" s="58"/>
      <c r="W789" s="58"/>
      <c r="X789" s="14"/>
    </row>
    <row r="790" spans="2:24" ht="12.75" customHeight="1" x14ac:dyDescent="0.35">
      <c r="B790" s="62"/>
      <c r="T790" s="58"/>
      <c r="U790" s="58"/>
      <c r="V790" s="58"/>
      <c r="W790" s="58"/>
      <c r="X790" s="14"/>
    </row>
    <row r="791" spans="2:24" ht="12.75" customHeight="1" x14ac:dyDescent="0.35">
      <c r="B791" s="62"/>
      <c r="T791" s="58"/>
      <c r="U791" s="58"/>
      <c r="V791" s="58"/>
      <c r="W791" s="58"/>
      <c r="X791" s="14"/>
    </row>
    <row r="792" spans="2:24" ht="12.75" customHeight="1" x14ac:dyDescent="0.35">
      <c r="B792" s="62"/>
      <c r="T792" s="58"/>
      <c r="U792" s="58"/>
      <c r="V792" s="58"/>
      <c r="W792" s="58"/>
      <c r="X792" s="14"/>
    </row>
    <row r="793" spans="2:24" ht="12.75" customHeight="1" x14ac:dyDescent="0.35">
      <c r="B793" s="62"/>
      <c r="T793" s="58"/>
      <c r="U793" s="58"/>
      <c r="V793" s="58"/>
      <c r="W793" s="58"/>
      <c r="X793" s="14"/>
    </row>
    <row r="794" spans="2:24" ht="12.75" customHeight="1" x14ac:dyDescent="0.35">
      <c r="B794" s="62"/>
      <c r="T794" s="58"/>
      <c r="U794" s="58"/>
      <c r="V794" s="58"/>
      <c r="W794" s="58"/>
      <c r="X794" s="14"/>
    </row>
    <row r="795" spans="2:24" ht="12.75" customHeight="1" x14ac:dyDescent="0.35">
      <c r="B795" s="62"/>
      <c r="T795" s="58"/>
      <c r="U795" s="58"/>
      <c r="V795" s="58"/>
      <c r="W795" s="58"/>
      <c r="X795" s="14"/>
    </row>
    <row r="796" spans="2:24" ht="12.75" customHeight="1" x14ac:dyDescent="0.35">
      <c r="B796" s="62"/>
      <c r="T796" s="58"/>
      <c r="U796" s="58"/>
      <c r="V796" s="58"/>
      <c r="W796" s="58"/>
      <c r="X796" s="14"/>
    </row>
    <row r="797" spans="2:24" ht="12.75" customHeight="1" x14ac:dyDescent="0.35">
      <c r="B797" s="62"/>
      <c r="T797" s="58"/>
      <c r="U797" s="58"/>
      <c r="V797" s="58"/>
      <c r="W797" s="58"/>
      <c r="X797" s="14"/>
    </row>
    <row r="798" spans="2:24" ht="12.75" customHeight="1" x14ac:dyDescent="0.35">
      <c r="B798" s="62"/>
      <c r="T798" s="58"/>
      <c r="U798" s="58"/>
      <c r="V798" s="58"/>
      <c r="W798" s="58"/>
      <c r="X798" s="14"/>
    </row>
    <row r="799" spans="2:24" ht="12.75" customHeight="1" x14ac:dyDescent="0.35">
      <c r="B799" s="62"/>
      <c r="T799" s="58"/>
      <c r="U799" s="58"/>
      <c r="V799" s="58"/>
      <c r="W799" s="58"/>
      <c r="X799" s="14"/>
    </row>
    <row r="800" spans="2:24" ht="12.75" customHeight="1" x14ac:dyDescent="0.35">
      <c r="B800" s="62"/>
      <c r="T800" s="58"/>
      <c r="U800" s="58"/>
      <c r="V800" s="58"/>
      <c r="W800" s="58"/>
      <c r="X800" s="14"/>
    </row>
    <row r="801" spans="2:24" ht="12.75" customHeight="1" x14ac:dyDescent="0.35">
      <c r="B801" s="62"/>
      <c r="T801" s="58"/>
      <c r="U801" s="58"/>
      <c r="V801" s="58"/>
      <c r="W801" s="58"/>
      <c r="X801" s="14"/>
    </row>
    <row r="802" spans="2:24" ht="12.75" customHeight="1" x14ac:dyDescent="0.35">
      <c r="B802" s="62"/>
      <c r="T802" s="58"/>
      <c r="U802" s="58"/>
      <c r="V802" s="58"/>
      <c r="W802" s="58"/>
      <c r="X802" s="14"/>
    </row>
    <row r="803" spans="2:24" ht="12.75" customHeight="1" x14ac:dyDescent="0.35">
      <c r="B803" s="62"/>
      <c r="T803" s="58"/>
      <c r="U803" s="58"/>
      <c r="V803" s="58"/>
      <c r="W803" s="58"/>
      <c r="X803" s="14"/>
    </row>
    <row r="804" spans="2:24" ht="12.75" customHeight="1" x14ac:dyDescent="0.35">
      <c r="B804" s="62"/>
      <c r="T804" s="58"/>
      <c r="U804" s="58"/>
      <c r="V804" s="58"/>
      <c r="W804" s="58"/>
      <c r="X804" s="14"/>
    </row>
    <row r="805" spans="2:24" ht="12.75" customHeight="1" x14ac:dyDescent="0.35">
      <c r="B805" s="62"/>
      <c r="T805" s="58"/>
      <c r="U805" s="58"/>
      <c r="V805" s="58"/>
      <c r="W805" s="58"/>
      <c r="X805" s="14"/>
    </row>
    <row r="806" spans="2:24" ht="12.75" customHeight="1" x14ac:dyDescent="0.35">
      <c r="B806" s="62"/>
      <c r="T806" s="58"/>
      <c r="U806" s="58"/>
      <c r="V806" s="58"/>
      <c r="W806" s="58"/>
      <c r="X806" s="14"/>
    </row>
    <row r="807" spans="2:24" ht="12.75" customHeight="1" x14ac:dyDescent="0.35">
      <c r="B807" s="62"/>
      <c r="T807" s="58"/>
      <c r="U807" s="58"/>
      <c r="V807" s="58"/>
      <c r="W807" s="58"/>
      <c r="X807" s="14"/>
    </row>
    <row r="808" spans="2:24" ht="12.75" customHeight="1" x14ac:dyDescent="0.35">
      <c r="B808" s="62"/>
      <c r="T808" s="58"/>
      <c r="U808" s="58"/>
      <c r="V808" s="58"/>
      <c r="W808" s="58"/>
      <c r="X808" s="14"/>
    </row>
    <row r="809" spans="2:24" ht="12.75" customHeight="1" x14ac:dyDescent="0.35">
      <c r="B809" s="62"/>
      <c r="T809" s="58"/>
      <c r="U809" s="58"/>
      <c r="V809" s="58"/>
      <c r="W809" s="58"/>
      <c r="X809" s="14"/>
    </row>
    <row r="810" spans="2:24" ht="12.75" customHeight="1" x14ac:dyDescent="0.35">
      <c r="B810" s="62"/>
      <c r="T810" s="58"/>
      <c r="U810" s="58"/>
      <c r="V810" s="58"/>
      <c r="W810" s="58"/>
      <c r="X810" s="14"/>
    </row>
    <row r="811" spans="2:24" ht="12.75" customHeight="1" x14ac:dyDescent="0.35">
      <c r="B811" s="62"/>
      <c r="T811" s="58"/>
      <c r="U811" s="58"/>
      <c r="V811" s="58"/>
      <c r="W811" s="58"/>
      <c r="X811" s="14"/>
    </row>
    <row r="812" spans="2:24" ht="12.75" customHeight="1" x14ac:dyDescent="0.35">
      <c r="B812" s="62"/>
      <c r="T812" s="58"/>
      <c r="U812" s="58"/>
      <c r="V812" s="58"/>
      <c r="W812" s="58"/>
      <c r="X812" s="14"/>
    </row>
    <row r="813" spans="2:24" ht="12.75" customHeight="1" x14ac:dyDescent="0.35">
      <c r="B813" s="62"/>
      <c r="T813" s="58"/>
      <c r="U813" s="58"/>
      <c r="V813" s="58"/>
      <c r="W813" s="58"/>
      <c r="X813" s="14"/>
    </row>
    <row r="814" spans="2:24" ht="12.75" customHeight="1" x14ac:dyDescent="0.35">
      <c r="B814" s="62"/>
      <c r="T814" s="58"/>
      <c r="U814" s="58"/>
      <c r="V814" s="58"/>
      <c r="W814" s="58"/>
      <c r="X814" s="14"/>
    </row>
    <row r="815" spans="2:24" ht="12.75" customHeight="1" x14ac:dyDescent="0.35">
      <c r="B815" s="62"/>
      <c r="T815" s="58"/>
      <c r="U815" s="58"/>
      <c r="V815" s="58"/>
      <c r="W815" s="58"/>
      <c r="X815" s="14"/>
    </row>
    <row r="816" spans="2:24" ht="12.75" customHeight="1" x14ac:dyDescent="0.35">
      <c r="B816" s="62"/>
      <c r="T816" s="58"/>
      <c r="U816" s="58"/>
      <c r="V816" s="58"/>
      <c r="W816" s="58"/>
      <c r="X816" s="14"/>
    </row>
    <row r="817" spans="2:24" ht="12.75" customHeight="1" x14ac:dyDescent="0.35">
      <c r="B817" s="62"/>
      <c r="T817" s="58"/>
      <c r="U817" s="58"/>
      <c r="V817" s="58"/>
      <c r="W817" s="58"/>
      <c r="X817" s="14"/>
    </row>
    <row r="818" spans="2:24" ht="12.75" customHeight="1" x14ac:dyDescent="0.35">
      <c r="B818" s="62"/>
      <c r="T818" s="58"/>
      <c r="U818" s="58"/>
      <c r="V818" s="58"/>
      <c r="W818" s="58"/>
      <c r="X818" s="14"/>
    </row>
    <row r="819" spans="2:24" ht="12.75" customHeight="1" x14ac:dyDescent="0.35">
      <c r="B819" s="62"/>
      <c r="T819" s="58"/>
      <c r="U819" s="58"/>
      <c r="V819" s="58"/>
      <c r="W819" s="58"/>
      <c r="X819" s="14"/>
    </row>
    <row r="820" spans="2:24" ht="12.75" customHeight="1" x14ac:dyDescent="0.35">
      <c r="B820" s="62"/>
      <c r="T820" s="58"/>
      <c r="U820" s="58"/>
      <c r="V820" s="58"/>
      <c r="W820" s="58"/>
      <c r="X820" s="14"/>
    </row>
    <row r="821" spans="2:24" ht="12.75" customHeight="1" x14ac:dyDescent="0.35">
      <c r="B821" s="62"/>
      <c r="T821" s="58"/>
      <c r="U821" s="58"/>
      <c r="V821" s="58"/>
      <c r="W821" s="58"/>
      <c r="X821" s="14"/>
    </row>
    <row r="822" spans="2:24" ht="12.75" customHeight="1" x14ac:dyDescent="0.35">
      <c r="B822" s="62"/>
      <c r="T822" s="58"/>
      <c r="U822" s="58"/>
      <c r="V822" s="58"/>
      <c r="W822" s="58"/>
      <c r="X822" s="14"/>
    </row>
    <row r="823" spans="2:24" ht="12.75" customHeight="1" x14ac:dyDescent="0.35">
      <c r="B823" s="62"/>
      <c r="T823" s="58"/>
      <c r="U823" s="58"/>
      <c r="V823" s="58"/>
      <c r="W823" s="58"/>
      <c r="X823" s="14"/>
    </row>
    <row r="824" spans="2:24" ht="12.75" customHeight="1" x14ac:dyDescent="0.35">
      <c r="B824" s="62"/>
      <c r="T824" s="58"/>
      <c r="U824" s="58"/>
      <c r="V824" s="58"/>
      <c r="W824" s="58"/>
      <c r="X824" s="14"/>
    </row>
    <row r="825" spans="2:24" ht="12.75" customHeight="1" x14ac:dyDescent="0.35">
      <c r="B825" s="62"/>
      <c r="T825" s="58"/>
      <c r="U825" s="58"/>
      <c r="V825" s="58"/>
      <c r="W825" s="58"/>
      <c r="X825" s="14"/>
    </row>
    <row r="826" spans="2:24" ht="12.75" customHeight="1" x14ac:dyDescent="0.35">
      <c r="B826" s="62"/>
      <c r="T826" s="58"/>
      <c r="U826" s="58"/>
      <c r="V826" s="58"/>
      <c r="W826" s="58"/>
      <c r="X826" s="14"/>
    </row>
    <row r="827" spans="2:24" ht="12.75" customHeight="1" x14ac:dyDescent="0.35">
      <c r="B827" s="62"/>
      <c r="T827" s="58"/>
      <c r="U827" s="58"/>
      <c r="V827" s="58"/>
      <c r="W827" s="58"/>
      <c r="X827" s="14"/>
    </row>
    <row r="828" spans="2:24" ht="12.75" customHeight="1" x14ac:dyDescent="0.35">
      <c r="B828" s="62"/>
      <c r="T828" s="58"/>
      <c r="U828" s="58"/>
      <c r="V828" s="58"/>
      <c r="W828" s="58"/>
      <c r="X828" s="14"/>
    </row>
    <row r="829" spans="2:24" ht="12.75" customHeight="1" x14ac:dyDescent="0.35">
      <c r="B829" s="62"/>
      <c r="T829" s="58"/>
      <c r="U829" s="58"/>
      <c r="V829" s="58"/>
      <c r="W829" s="58"/>
      <c r="X829" s="14"/>
    </row>
    <row r="830" spans="2:24" ht="12.75" customHeight="1" x14ac:dyDescent="0.35">
      <c r="B830" s="62"/>
      <c r="T830" s="58"/>
      <c r="U830" s="58"/>
      <c r="V830" s="58"/>
      <c r="W830" s="58"/>
      <c r="X830" s="14"/>
    </row>
    <row r="831" spans="2:24" ht="12.75" customHeight="1" x14ac:dyDescent="0.35">
      <c r="B831" s="62"/>
      <c r="T831" s="58"/>
      <c r="U831" s="58"/>
      <c r="V831" s="58"/>
      <c r="W831" s="58"/>
      <c r="X831" s="14"/>
    </row>
    <row r="832" spans="2:24" ht="12.75" customHeight="1" x14ac:dyDescent="0.35">
      <c r="B832" s="62"/>
      <c r="T832" s="58"/>
      <c r="U832" s="58"/>
      <c r="V832" s="58"/>
      <c r="W832" s="58"/>
      <c r="X832" s="14"/>
    </row>
    <row r="833" spans="2:24" ht="12.75" customHeight="1" x14ac:dyDescent="0.35">
      <c r="B833" s="62"/>
      <c r="T833" s="58"/>
      <c r="U833" s="58"/>
      <c r="V833" s="58"/>
      <c r="W833" s="58"/>
      <c r="X833" s="14"/>
    </row>
    <row r="834" spans="2:24" ht="12.75" customHeight="1" x14ac:dyDescent="0.35">
      <c r="B834" s="62"/>
      <c r="T834" s="58"/>
      <c r="U834" s="58"/>
      <c r="V834" s="58"/>
      <c r="W834" s="58"/>
      <c r="X834" s="14"/>
    </row>
    <row r="835" spans="2:24" ht="12.75" customHeight="1" x14ac:dyDescent="0.35">
      <c r="B835" s="62"/>
      <c r="T835" s="58"/>
      <c r="U835" s="58"/>
      <c r="V835" s="58"/>
      <c r="W835" s="58"/>
      <c r="X835" s="14"/>
    </row>
    <row r="836" spans="2:24" ht="12.75" customHeight="1" x14ac:dyDescent="0.35">
      <c r="B836" s="62"/>
      <c r="T836" s="58"/>
      <c r="U836" s="58"/>
      <c r="V836" s="58"/>
      <c r="W836" s="58"/>
      <c r="X836" s="14"/>
    </row>
    <row r="837" spans="2:24" ht="12.75" customHeight="1" x14ac:dyDescent="0.35">
      <c r="B837" s="62"/>
      <c r="T837" s="58"/>
      <c r="U837" s="58"/>
      <c r="V837" s="58"/>
      <c r="W837" s="58"/>
      <c r="X837" s="14"/>
    </row>
    <row r="838" spans="2:24" ht="12.75" customHeight="1" x14ac:dyDescent="0.35">
      <c r="B838" s="62"/>
      <c r="T838" s="58"/>
      <c r="U838" s="58"/>
      <c r="V838" s="58"/>
      <c r="W838" s="58"/>
      <c r="X838" s="14"/>
    </row>
    <row r="839" spans="2:24" ht="12.75" customHeight="1" x14ac:dyDescent="0.35">
      <c r="B839" s="62"/>
      <c r="T839" s="58"/>
      <c r="U839" s="58"/>
      <c r="V839" s="58"/>
      <c r="W839" s="58"/>
      <c r="X839" s="14"/>
    </row>
    <row r="840" spans="2:24" ht="12.75" customHeight="1" x14ac:dyDescent="0.35">
      <c r="B840" s="62"/>
      <c r="T840" s="58"/>
      <c r="U840" s="58"/>
      <c r="V840" s="58"/>
      <c r="W840" s="58"/>
      <c r="X840" s="14"/>
    </row>
    <row r="841" spans="2:24" ht="12.75" customHeight="1" x14ac:dyDescent="0.35">
      <c r="B841" s="62"/>
      <c r="T841" s="58"/>
      <c r="U841" s="58"/>
      <c r="V841" s="58"/>
      <c r="W841" s="58"/>
      <c r="X841" s="14"/>
    </row>
    <row r="842" spans="2:24" ht="12.75" customHeight="1" x14ac:dyDescent="0.35">
      <c r="B842" s="62"/>
      <c r="T842" s="58"/>
      <c r="U842" s="58"/>
      <c r="V842" s="58"/>
      <c r="W842" s="58"/>
      <c r="X842" s="14"/>
    </row>
    <row r="843" spans="2:24" ht="12.75" customHeight="1" x14ac:dyDescent="0.35">
      <c r="B843" s="62"/>
      <c r="T843" s="58"/>
      <c r="U843" s="58"/>
      <c r="V843" s="58"/>
      <c r="W843" s="58"/>
      <c r="X843" s="14"/>
    </row>
    <row r="844" spans="2:24" ht="12.75" customHeight="1" x14ac:dyDescent="0.35">
      <c r="B844" s="62"/>
      <c r="T844" s="58"/>
      <c r="U844" s="58"/>
      <c r="V844" s="58"/>
      <c r="W844" s="58"/>
      <c r="X844" s="14"/>
    </row>
    <row r="845" spans="2:24" ht="12.75" customHeight="1" x14ac:dyDescent="0.35">
      <c r="B845" s="62"/>
      <c r="T845" s="58"/>
      <c r="U845" s="58"/>
      <c r="V845" s="58"/>
      <c r="W845" s="58"/>
      <c r="X845" s="14"/>
    </row>
    <row r="846" spans="2:24" ht="12.75" customHeight="1" x14ac:dyDescent="0.35">
      <c r="B846" s="62"/>
      <c r="T846" s="58"/>
      <c r="U846" s="58"/>
      <c r="V846" s="58"/>
      <c r="W846" s="58"/>
      <c r="X846" s="14"/>
    </row>
    <row r="847" spans="2:24" ht="12.75" customHeight="1" x14ac:dyDescent="0.35">
      <c r="B847" s="62"/>
      <c r="T847" s="58"/>
      <c r="U847" s="58"/>
      <c r="V847" s="58"/>
      <c r="W847" s="58"/>
      <c r="X847" s="14"/>
    </row>
    <row r="848" spans="2:24" ht="12.75" customHeight="1" x14ac:dyDescent="0.35">
      <c r="B848" s="62"/>
      <c r="T848" s="58"/>
      <c r="U848" s="58"/>
      <c r="V848" s="58"/>
      <c r="W848" s="58"/>
      <c r="X848" s="14"/>
    </row>
    <row r="849" spans="2:24" ht="12.75" customHeight="1" x14ac:dyDescent="0.35">
      <c r="B849" s="62"/>
      <c r="T849" s="58"/>
      <c r="U849" s="58"/>
      <c r="V849" s="58"/>
      <c r="W849" s="58"/>
      <c r="X849" s="14"/>
    </row>
    <row r="850" spans="2:24" ht="12.75" customHeight="1" x14ac:dyDescent="0.35">
      <c r="B850" s="62"/>
      <c r="T850" s="58"/>
      <c r="U850" s="58"/>
      <c r="V850" s="58"/>
      <c r="W850" s="58"/>
      <c r="X850" s="14"/>
    </row>
    <row r="851" spans="2:24" ht="12.75" customHeight="1" x14ac:dyDescent="0.35">
      <c r="B851" s="62"/>
      <c r="T851" s="58"/>
      <c r="U851" s="58"/>
      <c r="V851" s="58"/>
      <c r="W851" s="58"/>
      <c r="X851" s="14"/>
    </row>
    <row r="852" spans="2:24" ht="12.75" customHeight="1" x14ac:dyDescent="0.35">
      <c r="B852" s="62"/>
      <c r="T852" s="58"/>
      <c r="U852" s="58"/>
      <c r="V852" s="58"/>
      <c r="W852" s="58"/>
      <c r="X852" s="14"/>
    </row>
    <row r="853" spans="2:24" ht="12.75" customHeight="1" x14ac:dyDescent="0.35">
      <c r="B853" s="62"/>
      <c r="T853" s="58"/>
      <c r="U853" s="58"/>
      <c r="V853" s="58"/>
      <c r="W853" s="58"/>
      <c r="X853" s="14"/>
    </row>
    <row r="854" spans="2:24" ht="12.75" customHeight="1" x14ac:dyDescent="0.35">
      <c r="B854" s="62"/>
      <c r="T854" s="58"/>
      <c r="U854" s="58"/>
      <c r="V854" s="58"/>
      <c r="W854" s="58"/>
      <c r="X854" s="14"/>
    </row>
    <row r="855" spans="2:24" ht="12.75" customHeight="1" x14ac:dyDescent="0.35">
      <c r="B855" s="62"/>
      <c r="T855" s="58"/>
      <c r="U855" s="58"/>
      <c r="V855" s="58"/>
      <c r="W855" s="58"/>
      <c r="X855" s="14"/>
    </row>
    <row r="856" spans="2:24" ht="12.75" customHeight="1" x14ac:dyDescent="0.35">
      <c r="B856" s="62"/>
      <c r="T856" s="58"/>
      <c r="U856" s="58"/>
      <c r="V856" s="58"/>
      <c r="W856" s="58"/>
      <c r="X856" s="14"/>
    </row>
    <row r="857" spans="2:24" ht="12.75" customHeight="1" x14ac:dyDescent="0.35">
      <c r="B857" s="62"/>
      <c r="T857" s="58"/>
      <c r="U857" s="58"/>
      <c r="V857" s="58"/>
      <c r="W857" s="58"/>
      <c r="X857" s="14"/>
    </row>
    <row r="858" spans="2:24" ht="12.75" customHeight="1" x14ac:dyDescent="0.35">
      <c r="B858" s="62"/>
      <c r="T858" s="58"/>
      <c r="U858" s="58"/>
      <c r="V858" s="58"/>
      <c r="W858" s="58"/>
      <c r="X858" s="14"/>
    </row>
    <row r="859" spans="2:24" ht="12.75" customHeight="1" x14ac:dyDescent="0.35">
      <c r="B859" s="62"/>
      <c r="T859" s="58"/>
      <c r="U859" s="58"/>
      <c r="V859" s="58"/>
      <c r="W859" s="58"/>
      <c r="X859" s="14"/>
    </row>
    <row r="860" spans="2:24" ht="12.75" customHeight="1" x14ac:dyDescent="0.35">
      <c r="B860" s="62"/>
      <c r="T860" s="58"/>
      <c r="U860" s="58"/>
      <c r="V860" s="58"/>
      <c r="W860" s="58"/>
      <c r="X860" s="14"/>
    </row>
    <row r="861" spans="2:24" ht="12.75" customHeight="1" x14ac:dyDescent="0.35">
      <c r="B861" s="62"/>
      <c r="T861" s="58"/>
      <c r="U861" s="58"/>
      <c r="V861" s="58"/>
      <c r="W861" s="58"/>
      <c r="X861" s="14"/>
    </row>
    <row r="862" spans="2:24" ht="12.75" customHeight="1" x14ac:dyDescent="0.35">
      <c r="B862" s="62"/>
      <c r="T862" s="58"/>
      <c r="U862" s="58"/>
      <c r="V862" s="58"/>
      <c r="W862" s="58"/>
      <c r="X862" s="14"/>
    </row>
    <row r="863" spans="2:24" ht="12.75" customHeight="1" x14ac:dyDescent="0.35">
      <c r="B863" s="62"/>
      <c r="T863" s="58"/>
      <c r="U863" s="58"/>
      <c r="V863" s="58"/>
      <c r="W863" s="58"/>
      <c r="X863" s="14"/>
    </row>
    <row r="864" spans="2:24" ht="12.75" customHeight="1" x14ac:dyDescent="0.35">
      <c r="B864" s="62"/>
      <c r="T864" s="58"/>
      <c r="U864" s="58"/>
      <c r="V864" s="58"/>
      <c r="W864" s="58"/>
      <c r="X864" s="14"/>
    </row>
    <row r="865" spans="2:24" ht="12.75" customHeight="1" x14ac:dyDescent="0.35">
      <c r="B865" s="62"/>
      <c r="T865" s="58"/>
      <c r="U865" s="58"/>
      <c r="V865" s="58"/>
      <c r="W865" s="58"/>
      <c r="X865" s="14"/>
    </row>
    <row r="866" spans="2:24" ht="12.75" customHeight="1" x14ac:dyDescent="0.35">
      <c r="B866" s="62"/>
      <c r="T866" s="58"/>
      <c r="U866" s="58"/>
      <c r="V866" s="58"/>
      <c r="W866" s="58"/>
      <c r="X866" s="14"/>
    </row>
    <row r="867" spans="2:24" ht="12.75" customHeight="1" x14ac:dyDescent="0.35">
      <c r="B867" s="62"/>
      <c r="T867" s="58"/>
      <c r="U867" s="58"/>
      <c r="V867" s="58"/>
      <c r="W867" s="58"/>
      <c r="X867" s="14"/>
    </row>
    <row r="868" spans="2:24" ht="12.75" customHeight="1" x14ac:dyDescent="0.35">
      <c r="B868" s="62"/>
      <c r="T868" s="58"/>
      <c r="U868" s="58"/>
      <c r="V868" s="58"/>
      <c r="W868" s="58"/>
      <c r="X868" s="14"/>
    </row>
    <row r="869" spans="2:24" ht="12.75" customHeight="1" x14ac:dyDescent="0.35">
      <c r="B869" s="62"/>
      <c r="T869" s="58"/>
      <c r="U869" s="58"/>
      <c r="V869" s="58"/>
      <c r="W869" s="58"/>
      <c r="X869" s="14"/>
    </row>
    <row r="870" spans="2:24" ht="12.75" customHeight="1" x14ac:dyDescent="0.35">
      <c r="B870" s="62"/>
      <c r="T870" s="58"/>
      <c r="U870" s="58"/>
      <c r="V870" s="58"/>
      <c r="W870" s="58"/>
      <c r="X870" s="14"/>
    </row>
    <row r="871" spans="2:24" ht="12.75" customHeight="1" x14ac:dyDescent="0.35">
      <c r="B871" s="62"/>
      <c r="T871" s="58"/>
      <c r="U871" s="58"/>
      <c r="V871" s="58"/>
      <c r="W871" s="58"/>
      <c r="X871" s="14"/>
    </row>
    <row r="872" spans="2:24" ht="12.75" customHeight="1" x14ac:dyDescent="0.35">
      <c r="B872" s="62"/>
      <c r="T872" s="58"/>
      <c r="U872" s="58"/>
      <c r="V872" s="58"/>
      <c r="W872" s="58"/>
      <c r="X872" s="14"/>
    </row>
    <row r="873" spans="2:24" ht="12.75" customHeight="1" x14ac:dyDescent="0.35">
      <c r="B873" s="62"/>
      <c r="T873" s="58"/>
      <c r="U873" s="58"/>
      <c r="V873" s="58"/>
      <c r="W873" s="58"/>
      <c r="X873" s="14"/>
    </row>
    <row r="874" spans="2:24" ht="12.75" customHeight="1" x14ac:dyDescent="0.35">
      <c r="B874" s="62"/>
      <c r="T874" s="58"/>
      <c r="U874" s="58"/>
      <c r="V874" s="58"/>
      <c r="W874" s="58"/>
      <c r="X874" s="14"/>
    </row>
    <row r="875" spans="2:24" ht="12.75" customHeight="1" x14ac:dyDescent="0.35">
      <c r="B875" s="62"/>
      <c r="T875" s="58"/>
      <c r="U875" s="58"/>
      <c r="V875" s="58"/>
      <c r="W875" s="58"/>
      <c r="X875" s="14"/>
    </row>
    <row r="876" spans="2:24" ht="12.75" customHeight="1" x14ac:dyDescent="0.35">
      <c r="B876" s="62"/>
      <c r="T876" s="58"/>
      <c r="U876" s="58"/>
      <c r="V876" s="58"/>
      <c r="W876" s="58"/>
      <c r="X876" s="14"/>
    </row>
    <row r="877" spans="2:24" ht="12.75" customHeight="1" x14ac:dyDescent="0.35">
      <c r="B877" s="62"/>
      <c r="T877" s="58"/>
      <c r="U877" s="58"/>
      <c r="V877" s="58"/>
      <c r="W877" s="58"/>
      <c r="X877" s="14"/>
    </row>
    <row r="878" spans="2:24" ht="12.75" customHeight="1" x14ac:dyDescent="0.35">
      <c r="B878" s="62"/>
      <c r="T878" s="58"/>
      <c r="U878" s="58"/>
      <c r="V878" s="58"/>
      <c r="W878" s="58"/>
      <c r="X878" s="14"/>
    </row>
    <row r="879" spans="2:24" ht="12.75" customHeight="1" x14ac:dyDescent="0.35">
      <c r="B879" s="62"/>
      <c r="T879" s="58"/>
      <c r="U879" s="58"/>
      <c r="V879" s="58"/>
      <c r="W879" s="58"/>
      <c r="X879" s="14"/>
    </row>
    <row r="880" spans="2:24" ht="12.75" customHeight="1" x14ac:dyDescent="0.35">
      <c r="B880" s="62"/>
      <c r="T880" s="58"/>
      <c r="U880" s="58"/>
      <c r="V880" s="58"/>
      <c r="W880" s="58"/>
      <c r="X880" s="14"/>
    </row>
    <row r="881" spans="2:24" ht="12.75" customHeight="1" x14ac:dyDescent="0.35">
      <c r="B881" s="62"/>
      <c r="T881" s="58"/>
      <c r="U881" s="58"/>
      <c r="V881" s="58"/>
      <c r="W881" s="58"/>
      <c r="X881" s="14"/>
    </row>
    <row r="882" spans="2:24" ht="12.75" customHeight="1" x14ac:dyDescent="0.35">
      <c r="B882" s="62"/>
      <c r="T882" s="58"/>
      <c r="U882" s="58"/>
      <c r="V882" s="58"/>
      <c r="W882" s="58"/>
      <c r="X882" s="14"/>
    </row>
    <row r="883" spans="2:24" ht="12.75" customHeight="1" x14ac:dyDescent="0.35">
      <c r="B883" s="62"/>
      <c r="T883" s="58"/>
      <c r="U883" s="58"/>
      <c r="V883" s="58"/>
      <c r="W883" s="58"/>
      <c r="X883" s="14"/>
    </row>
    <row r="884" spans="2:24" ht="12.75" customHeight="1" x14ac:dyDescent="0.35">
      <c r="B884" s="62"/>
      <c r="T884" s="58"/>
      <c r="U884" s="58"/>
      <c r="V884" s="58"/>
      <c r="W884" s="58"/>
      <c r="X884" s="14"/>
    </row>
    <row r="885" spans="2:24" ht="12.75" customHeight="1" x14ac:dyDescent="0.35">
      <c r="B885" s="62"/>
      <c r="T885" s="58"/>
      <c r="U885" s="58"/>
      <c r="V885" s="58"/>
      <c r="W885" s="58"/>
      <c r="X885" s="14"/>
    </row>
    <row r="886" spans="2:24" ht="12.75" customHeight="1" x14ac:dyDescent="0.35">
      <c r="B886" s="62"/>
      <c r="T886" s="58"/>
      <c r="U886" s="58"/>
      <c r="V886" s="58"/>
      <c r="W886" s="58"/>
      <c r="X886" s="14"/>
    </row>
    <row r="887" spans="2:24" ht="12.75" customHeight="1" x14ac:dyDescent="0.35">
      <c r="B887" s="62"/>
      <c r="T887" s="58"/>
      <c r="U887" s="58"/>
      <c r="V887" s="58"/>
      <c r="W887" s="58"/>
      <c r="X887" s="14"/>
    </row>
    <row r="888" spans="2:24" ht="12.75" customHeight="1" x14ac:dyDescent="0.35">
      <c r="B888" s="62"/>
      <c r="T888" s="58"/>
      <c r="U888" s="58"/>
      <c r="V888" s="58"/>
      <c r="W888" s="58"/>
      <c r="X888" s="14"/>
    </row>
    <row r="889" spans="2:24" ht="12.75" customHeight="1" x14ac:dyDescent="0.35">
      <c r="B889" s="62"/>
      <c r="T889" s="58"/>
      <c r="U889" s="58"/>
      <c r="V889" s="58"/>
      <c r="W889" s="58"/>
      <c r="X889" s="14"/>
    </row>
    <row r="890" spans="2:24" ht="12.75" customHeight="1" x14ac:dyDescent="0.35">
      <c r="B890" s="62"/>
      <c r="T890" s="58"/>
      <c r="U890" s="58"/>
      <c r="V890" s="58"/>
      <c r="W890" s="58"/>
      <c r="X890" s="14"/>
    </row>
    <row r="891" spans="2:24" ht="12.75" customHeight="1" x14ac:dyDescent="0.35">
      <c r="B891" s="62"/>
      <c r="T891" s="58"/>
      <c r="U891" s="58"/>
      <c r="V891" s="58"/>
      <c r="W891" s="58"/>
      <c r="X891" s="14"/>
    </row>
    <row r="892" spans="2:24" ht="12.75" customHeight="1" x14ac:dyDescent="0.35">
      <c r="B892" s="62"/>
      <c r="T892" s="58"/>
      <c r="U892" s="58"/>
      <c r="V892" s="58"/>
      <c r="W892" s="58"/>
      <c r="X892" s="14"/>
    </row>
    <row r="893" spans="2:24" ht="12.75" customHeight="1" x14ac:dyDescent="0.35">
      <c r="B893" s="62"/>
      <c r="T893" s="58"/>
      <c r="U893" s="58"/>
      <c r="V893" s="58"/>
      <c r="W893" s="58"/>
      <c r="X893" s="14"/>
    </row>
    <row r="894" spans="2:24" ht="12.75" customHeight="1" x14ac:dyDescent="0.35">
      <c r="B894" s="62"/>
      <c r="T894" s="58"/>
      <c r="U894" s="58"/>
      <c r="V894" s="58"/>
      <c r="W894" s="58"/>
      <c r="X894" s="14"/>
    </row>
    <row r="895" spans="2:24" ht="12.75" customHeight="1" x14ac:dyDescent="0.35">
      <c r="B895" s="62"/>
      <c r="T895" s="58"/>
      <c r="U895" s="58"/>
      <c r="V895" s="58"/>
      <c r="W895" s="58"/>
      <c r="X895" s="14"/>
    </row>
    <row r="896" spans="2:24" ht="12.75" customHeight="1" x14ac:dyDescent="0.35">
      <c r="B896" s="62"/>
      <c r="T896" s="58"/>
      <c r="U896" s="58"/>
      <c r="V896" s="58"/>
      <c r="W896" s="58"/>
      <c r="X896" s="14"/>
    </row>
    <row r="897" spans="2:24" ht="12.75" customHeight="1" x14ac:dyDescent="0.35">
      <c r="B897" s="62"/>
      <c r="T897" s="58"/>
      <c r="U897" s="58"/>
      <c r="V897" s="58"/>
      <c r="W897" s="58"/>
      <c r="X897" s="14"/>
    </row>
    <row r="898" spans="2:24" ht="12.75" customHeight="1" x14ac:dyDescent="0.35">
      <c r="B898" s="62"/>
      <c r="T898" s="58"/>
      <c r="U898" s="58"/>
      <c r="V898" s="58"/>
      <c r="W898" s="58"/>
      <c r="X898" s="14"/>
    </row>
    <row r="899" spans="2:24" ht="12.75" customHeight="1" x14ac:dyDescent="0.35">
      <c r="B899" s="62"/>
      <c r="T899" s="58"/>
      <c r="U899" s="58"/>
      <c r="V899" s="58"/>
      <c r="W899" s="58"/>
      <c r="X899" s="14"/>
    </row>
    <row r="900" spans="2:24" ht="12.75" customHeight="1" x14ac:dyDescent="0.35">
      <c r="B900" s="62"/>
      <c r="T900" s="58"/>
      <c r="U900" s="58"/>
      <c r="V900" s="58"/>
      <c r="W900" s="58"/>
      <c r="X900" s="14"/>
    </row>
    <row r="901" spans="2:24" ht="12.75" customHeight="1" x14ac:dyDescent="0.35">
      <c r="B901" s="62"/>
      <c r="T901" s="58"/>
      <c r="U901" s="58"/>
      <c r="V901" s="58"/>
      <c r="W901" s="58"/>
      <c r="X901" s="14"/>
    </row>
    <row r="902" spans="2:24" ht="12.75" customHeight="1" x14ac:dyDescent="0.35">
      <c r="B902" s="62"/>
      <c r="T902" s="58"/>
      <c r="U902" s="58"/>
      <c r="V902" s="58"/>
      <c r="W902" s="58"/>
      <c r="X902" s="14"/>
    </row>
    <row r="903" spans="2:24" ht="12.75" customHeight="1" x14ac:dyDescent="0.35">
      <c r="B903" s="62"/>
      <c r="T903" s="58"/>
      <c r="U903" s="58"/>
      <c r="V903" s="58"/>
      <c r="W903" s="58"/>
      <c r="X903" s="14"/>
    </row>
    <row r="904" spans="2:24" ht="12.75" customHeight="1" x14ac:dyDescent="0.35">
      <c r="B904" s="62"/>
      <c r="T904" s="58"/>
      <c r="U904" s="58"/>
      <c r="V904" s="58"/>
      <c r="W904" s="58"/>
      <c r="X904" s="14"/>
    </row>
    <row r="905" spans="2:24" ht="12.75" customHeight="1" x14ac:dyDescent="0.35">
      <c r="B905" s="62"/>
      <c r="T905" s="58"/>
      <c r="U905" s="58"/>
      <c r="V905" s="58"/>
      <c r="W905" s="58"/>
      <c r="X905" s="14"/>
    </row>
    <row r="906" spans="2:24" ht="12.75" customHeight="1" x14ac:dyDescent="0.35">
      <c r="B906" s="62"/>
      <c r="T906" s="58"/>
      <c r="U906" s="58"/>
      <c r="V906" s="58"/>
      <c r="W906" s="58"/>
      <c r="X906" s="14"/>
    </row>
    <row r="907" spans="2:24" ht="12.75" customHeight="1" x14ac:dyDescent="0.35">
      <c r="B907" s="62"/>
      <c r="T907" s="58"/>
      <c r="U907" s="58"/>
      <c r="V907" s="58"/>
      <c r="W907" s="58"/>
      <c r="X907" s="14"/>
    </row>
    <row r="908" spans="2:24" ht="12.75" customHeight="1" x14ac:dyDescent="0.35">
      <c r="B908" s="62"/>
      <c r="T908" s="58"/>
      <c r="U908" s="58"/>
      <c r="V908" s="58"/>
      <c r="W908" s="58"/>
      <c r="X908" s="14"/>
    </row>
    <row r="909" spans="2:24" ht="12.75" customHeight="1" x14ac:dyDescent="0.35">
      <c r="B909" s="62"/>
      <c r="T909" s="58"/>
      <c r="U909" s="58"/>
      <c r="V909" s="58"/>
      <c r="W909" s="58"/>
      <c r="X909" s="14"/>
    </row>
    <row r="910" spans="2:24" ht="12.75" customHeight="1" x14ac:dyDescent="0.35">
      <c r="B910" s="62"/>
      <c r="T910" s="58"/>
      <c r="U910" s="58"/>
      <c r="V910" s="58"/>
      <c r="W910" s="58"/>
      <c r="X910" s="14"/>
    </row>
    <row r="911" spans="2:24" ht="12.75" customHeight="1" x14ac:dyDescent="0.35">
      <c r="B911" s="62"/>
      <c r="T911" s="58"/>
      <c r="U911" s="58"/>
      <c r="V911" s="58"/>
      <c r="W911" s="58"/>
      <c r="X911" s="14"/>
    </row>
    <row r="912" spans="2:24" ht="12.75" customHeight="1" x14ac:dyDescent="0.35">
      <c r="B912" s="62"/>
      <c r="T912" s="58"/>
      <c r="U912" s="58"/>
      <c r="V912" s="58"/>
      <c r="W912" s="58"/>
      <c r="X912" s="14"/>
    </row>
    <row r="913" spans="2:24" ht="12.75" customHeight="1" x14ac:dyDescent="0.35">
      <c r="B913" s="62"/>
      <c r="T913" s="58"/>
      <c r="U913" s="58"/>
      <c r="V913" s="58"/>
      <c r="W913" s="58"/>
      <c r="X913" s="14"/>
    </row>
    <row r="914" spans="2:24" ht="12.75" customHeight="1" x14ac:dyDescent="0.35">
      <c r="B914" s="62"/>
      <c r="T914" s="58"/>
      <c r="U914" s="58"/>
      <c r="V914" s="58"/>
      <c r="W914" s="58"/>
      <c r="X914" s="14"/>
    </row>
    <row r="915" spans="2:24" ht="12.75" customHeight="1" x14ac:dyDescent="0.35">
      <c r="B915" s="62"/>
      <c r="T915" s="58"/>
      <c r="U915" s="58"/>
      <c r="V915" s="58"/>
      <c r="W915" s="58"/>
      <c r="X915" s="14"/>
    </row>
    <row r="916" spans="2:24" ht="12.75" customHeight="1" x14ac:dyDescent="0.35">
      <c r="B916" s="62"/>
      <c r="T916" s="58"/>
      <c r="U916" s="58"/>
      <c r="V916" s="58"/>
      <c r="W916" s="58"/>
      <c r="X916" s="14"/>
    </row>
    <row r="917" spans="2:24" ht="12.75" customHeight="1" x14ac:dyDescent="0.35">
      <c r="B917" s="62"/>
      <c r="T917" s="58"/>
      <c r="U917" s="58"/>
      <c r="V917" s="58"/>
      <c r="W917" s="58"/>
      <c r="X917" s="14"/>
    </row>
    <row r="918" spans="2:24" ht="12.75" customHeight="1" x14ac:dyDescent="0.35">
      <c r="B918" s="62"/>
      <c r="T918" s="58"/>
      <c r="U918" s="58"/>
      <c r="V918" s="58"/>
      <c r="W918" s="58"/>
      <c r="X918" s="14"/>
    </row>
    <row r="919" spans="2:24" ht="12.75" customHeight="1" x14ac:dyDescent="0.35">
      <c r="B919" s="62"/>
      <c r="T919" s="58"/>
      <c r="U919" s="58"/>
      <c r="V919" s="58"/>
      <c r="W919" s="58"/>
      <c r="X919" s="14"/>
    </row>
    <row r="920" spans="2:24" ht="12.75" customHeight="1" x14ac:dyDescent="0.35">
      <c r="B920" s="62"/>
      <c r="T920" s="58"/>
      <c r="U920" s="58"/>
      <c r="V920" s="58"/>
      <c r="W920" s="58"/>
      <c r="X920" s="14"/>
    </row>
    <row r="921" spans="2:24" ht="12.75" customHeight="1" x14ac:dyDescent="0.35">
      <c r="B921" s="62"/>
      <c r="T921" s="58"/>
      <c r="U921" s="58"/>
      <c r="V921" s="58"/>
      <c r="W921" s="58"/>
      <c r="X921" s="14"/>
    </row>
    <row r="922" spans="2:24" ht="12.75" customHeight="1" x14ac:dyDescent="0.35">
      <c r="B922" s="62"/>
      <c r="T922" s="58"/>
      <c r="U922" s="58"/>
      <c r="V922" s="58"/>
      <c r="W922" s="58"/>
      <c r="X922" s="14"/>
    </row>
    <row r="923" spans="2:24" ht="12.75" customHeight="1" x14ac:dyDescent="0.35">
      <c r="B923" s="62"/>
      <c r="T923" s="58"/>
      <c r="U923" s="58"/>
      <c r="V923" s="58"/>
      <c r="W923" s="58"/>
      <c r="X923" s="14"/>
    </row>
    <row r="924" spans="2:24" ht="12.75" customHeight="1" x14ac:dyDescent="0.35">
      <c r="B924" s="62"/>
      <c r="T924" s="58"/>
      <c r="U924" s="58"/>
      <c r="V924" s="58"/>
      <c r="W924" s="58"/>
      <c r="X924" s="14"/>
    </row>
    <row r="925" spans="2:24" ht="12.75" customHeight="1" x14ac:dyDescent="0.35">
      <c r="B925" s="62"/>
      <c r="T925" s="58"/>
      <c r="U925" s="58"/>
      <c r="V925" s="58"/>
      <c r="W925" s="58"/>
      <c r="X925" s="14"/>
    </row>
    <row r="926" spans="2:24" ht="12.75" customHeight="1" x14ac:dyDescent="0.35">
      <c r="B926" s="62"/>
      <c r="T926" s="58"/>
      <c r="U926" s="58"/>
      <c r="V926" s="58"/>
      <c r="W926" s="58"/>
      <c r="X926" s="14"/>
    </row>
    <row r="927" spans="2:24" ht="12.75" customHeight="1" x14ac:dyDescent="0.35">
      <c r="B927" s="62"/>
      <c r="T927" s="58"/>
      <c r="U927" s="58"/>
      <c r="V927" s="58"/>
      <c r="W927" s="58"/>
      <c r="X927" s="14"/>
    </row>
    <row r="928" spans="2:24" ht="12.75" customHeight="1" x14ac:dyDescent="0.35">
      <c r="B928" s="62"/>
      <c r="T928" s="58"/>
      <c r="U928" s="58"/>
      <c r="V928" s="58"/>
      <c r="W928" s="58"/>
      <c r="X928" s="14"/>
    </row>
    <row r="929" spans="2:24" ht="12.75" customHeight="1" x14ac:dyDescent="0.35">
      <c r="B929" s="62"/>
      <c r="T929" s="58"/>
      <c r="U929" s="58"/>
      <c r="V929" s="58"/>
      <c r="W929" s="58"/>
      <c r="X929" s="14"/>
    </row>
    <row r="930" spans="2:24" ht="12.75" customHeight="1" x14ac:dyDescent="0.35">
      <c r="B930" s="62"/>
      <c r="T930" s="58"/>
      <c r="U930" s="58"/>
      <c r="V930" s="58"/>
      <c r="W930" s="58"/>
      <c r="X930" s="14"/>
    </row>
    <row r="931" spans="2:24" ht="12.75" customHeight="1" x14ac:dyDescent="0.35">
      <c r="B931" s="62"/>
      <c r="T931" s="58"/>
      <c r="U931" s="58"/>
      <c r="V931" s="58"/>
      <c r="W931" s="58"/>
      <c r="X931" s="14"/>
    </row>
    <row r="932" spans="2:24" ht="12.75" customHeight="1" x14ac:dyDescent="0.35">
      <c r="B932" s="62"/>
      <c r="T932" s="58"/>
      <c r="U932" s="58"/>
      <c r="V932" s="58"/>
      <c r="W932" s="58"/>
      <c r="X932" s="14"/>
    </row>
    <row r="933" spans="2:24" ht="12.75" customHeight="1" x14ac:dyDescent="0.35">
      <c r="B933" s="62"/>
      <c r="T933" s="58"/>
      <c r="U933" s="58"/>
      <c r="V933" s="58"/>
      <c r="W933" s="58"/>
      <c r="X933" s="14"/>
    </row>
    <row r="934" spans="2:24" ht="12.75" customHeight="1" x14ac:dyDescent="0.35">
      <c r="B934" s="62"/>
      <c r="T934" s="58"/>
      <c r="U934" s="58"/>
      <c r="V934" s="58"/>
      <c r="W934" s="58"/>
      <c r="X934" s="14"/>
    </row>
    <row r="935" spans="2:24" ht="12.75" customHeight="1" x14ac:dyDescent="0.35">
      <c r="B935" s="62"/>
      <c r="T935" s="58"/>
      <c r="U935" s="58"/>
      <c r="V935" s="58"/>
      <c r="W935" s="58"/>
      <c r="X935" s="14"/>
    </row>
    <row r="936" spans="2:24" ht="12.75" customHeight="1" x14ac:dyDescent="0.35">
      <c r="B936" s="62"/>
      <c r="T936" s="58"/>
      <c r="U936" s="58"/>
      <c r="V936" s="58"/>
      <c r="W936" s="58"/>
      <c r="X936" s="14"/>
    </row>
    <row r="937" spans="2:24" ht="12.75" customHeight="1" x14ac:dyDescent="0.35">
      <c r="B937" s="62"/>
      <c r="T937" s="58"/>
      <c r="U937" s="58"/>
      <c r="V937" s="58"/>
      <c r="W937" s="58"/>
      <c r="X937" s="14"/>
    </row>
    <row r="938" spans="2:24" ht="12.75" customHeight="1" x14ac:dyDescent="0.35">
      <c r="B938" s="62"/>
      <c r="T938" s="58"/>
      <c r="U938" s="58"/>
      <c r="V938" s="58"/>
      <c r="W938" s="58"/>
      <c r="X938" s="14"/>
    </row>
    <row r="939" spans="2:24" ht="12.75" customHeight="1" x14ac:dyDescent="0.35">
      <c r="B939" s="62"/>
      <c r="T939" s="58"/>
      <c r="U939" s="58"/>
      <c r="V939" s="58"/>
      <c r="W939" s="58"/>
      <c r="X939" s="14"/>
    </row>
    <row r="940" spans="2:24" ht="12.75" customHeight="1" x14ac:dyDescent="0.35">
      <c r="B940" s="62"/>
      <c r="T940" s="58"/>
      <c r="U940" s="58"/>
      <c r="V940" s="58"/>
      <c r="W940" s="58"/>
      <c r="X940" s="14"/>
    </row>
    <row r="941" spans="2:24" ht="12.75" customHeight="1" x14ac:dyDescent="0.35">
      <c r="B941" s="62"/>
      <c r="T941" s="58"/>
      <c r="U941" s="58"/>
      <c r="V941" s="58"/>
      <c r="W941" s="58"/>
      <c r="X941" s="14"/>
    </row>
    <row r="942" spans="2:24" ht="12.75" customHeight="1" x14ac:dyDescent="0.35">
      <c r="B942" s="62"/>
      <c r="T942" s="58"/>
      <c r="U942" s="58"/>
      <c r="V942" s="58"/>
      <c r="W942" s="58"/>
      <c r="X942" s="14"/>
    </row>
    <row r="943" spans="2:24" ht="12.75" customHeight="1" x14ac:dyDescent="0.35">
      <c r="B943" s="62"/>
      <c r="T943" s="58"/>
      <c r="U943" s="58"/>
      <c r="V943" s="58"/>
      <c r="W943" s="58"/>
      <c r="X943" s="14"/>
    </row>
    <row r="944" spans="2:24" ht="12.75" customHeight="1" x14ac:dyDescent="0.35">
      <c r="B944" s="62"/>
      <c r="T944" s="58"/>
      <c r="U944" s="58"/>
      <c r="V944" s="58"/>
      <c r="W944" s="58"/>
      <c r="X944" s="14"/>
    </row>
    <row r="945" spans="2:24" ht="12.75" customHeight="1" x14ac:dyDescent="0.35">
      <c r="B945" s="62"/>
      <c r="T945" s="58"/>
      <c r="U945" s="58"/>
      <c r="V945" s="58"/>
      <c r="W945" s="58"/>
      <c r="X945" s="14"/>
    </row>
    <row r="946" spans="2:24" ht="12.75" customHeight="1" x14ac:dyDescent="0.35">
      <c r="B946" s="62"/>
      <c r="T946" s="58"/>
      <c r="U946" s="58"/>
      <c r="V946" s="58"/>
      <c r="W946" s="58"/>
      <c r="X946" s="14"/>
    </row>
    <row r="947" spans="2:24" ht="12.75" customHeight="1" x14ac:dyDescent="0.35">
      <c r="B947" s="62"/>
      <c r="T947" s="58"/>
      <c r="U947" s="58"/>
      <c r="V947" s="58"/>
      <c r="W947" s="58"/>
      <c r="X947" s="14"/>
    </row>
    <row r="948" spans="2:24" ht="12.75" customHeight="1" x14ac:dyDescent="0.35">
      <c r="B948" s="62"/>
      <c r="T948" s="58"/>
      <c r="U948" s="58"/>
      <c r="V948" s="58"/>
      <c r="W948" s="58"/>
      <c r="X948" s="14"/>
    </row>
    <row r="949" spans="2:24" ht="12.75" customHeight="1" x14ac:dyDescent="0.35">
      <c r="B949" s="62"/>
      <c r="T949" s="58"/>
      <c r="U949" s="58"/>
      <c r="V949" s="58"/>
      <c r="W949" s="58"/>
      <c r="X949" s="14"/>
    </row>
    <row r="950" spans="2:24" ht="12.75" customHeight="1" x14ac:dyDescent="0.35">
      <c r="B950" s="62"/>
      <c r="T950" s="58"/>
      <c r="U950" s="58"/>
      <c r="V950" s="58"/>
      <c r="W950" s="58"/>
      <c r="X950" s="14"/>
    </row>
    <row r="951" spans="2:24" ht="12.75" customHeight="1" x14ac:dyDescent="0.35">
      <c r="B951" s="62"/>
      <c r="T951" s="58"/>
      <c r="U951" s="58"/>
      <c r="V951" s="58"/>
      <c r="W951" s="58"/>
      <c r="X951" s="14"/>
    </row>
    <row r="952" spans="2:24" ht="12.75" customHeight="1" x14ac:dyDescent="0.35">
      <c r="B952" s="62"/>
      <c r="T952" s="58"/>
      <c r="U952" s="58"/>
      <c r="V952" s="58"/>
      <c r="W952" s="58"/>
      <c r="X952" s="14"/>
    </row>
    <row r="953" spans="2:24" ht="12.75" customHeight="1" x14ac:dyDescent="0.35">
      <c r="B953" s="62"/>
      <c r="T953" s="58"/>
      <c r="U953" s="58"/>
      <c r="V953" s="58"/>
      <c r="W953" s="58"/>
      <c r="X953" s="14"/>
    </row>
    <row r="954" spans="2:24" ht="12.75" customHeight="1" x14ac:dyDescent="0.35">
      <c r="B954" s="62"/>
      <c r="T954" s="58"/>
      <c r="U954" s="58"/>
      <c r="V954" s="58"/>
      <c r="W954" s="58"/>
      <c r="X954" s="14"/>
    </row>
    <row r="955" spans="2:24" ht="12.75" customHeight="1" x14ac:dyDescent="0.35">
      <c r="B955" s="62"/>
      <c r="T955" s="58"/>
      <c r="U955" s="58"/>
      <c r="V955" s="58"/>
      <c r="W955" s="58"/>
      <c r="X955" s="14"/>
    </row>
    <row r="956" spans="2:24" ht="12.75" customHeight="1" x14ac:dyDescent="0.35">
      <c r="B956" s="62"/>
      <c r="T956" s="58"/>
      <c r="U956" s="58"/>
      <c r="V956" s="58"/>
      <c r="W956" s="58"/>
      <c r="X956" s="14"/>
    </row>
    <row r="957" spans="2:24" ht="12.75" customHeight="1" x14ac:dyDescent="0.35">
      <c r="B957" s="62"/>
      <c r="T957" s="58"/>
      <c r="U957" s="58"/>
      <c r="V957" s="58"/>
      <c r="W957" s="58"/>
      <c r="X957" s="14"/>
    </row>
    <row r="958" spans="2:24" ht="12.75" customHeight="1" x14ac:dyDescent="0.35">
      <c r="B958" s="62"/>
      <c r="T958" s="58"/>
      <c r="U958" s="58"/>
      <c r="V958" s="58"/>
      <c r="W958" s="58"/>
      <c r="X958" s="14"/>
    </row>
    <row r="959" spans="2:24" ht="12.75" customHeight="1" x14ac:dyDescent="0.35">
      <c r="B959" s="62"/>
      <c r="T959" s="58"/>
      <c r="U959" s="58"/>
      <c r="V959" s="58"/>
      <c r="W959" s="58"/>
      <c r="X959" s="14"/>
    </row>
    <row r="960" spans="2:24" ht="12.75" customHeight="1" x14ac:dyDescent="0.35">
      <c r="B960" s="62"/>
      <c r="T960" s="58"/>
      <c r="U960" s="58"/>
      <c r="V960" s="58"/>
      <c r="W960" s="58"/>
      <c r="X960" s="14"/>
    </row>
    <row r="961" spans="2:24" ht="12.75" customHeight="1" x14ac:dyDescent="0.35">
      <c r="B961" s="62"/>
      <c r="T961" s="58"/>
      <c r="U961" s="58"/>
      <c r="V961" s="58"/>
      <c r="W961" s="58"/>
      <c r="X961" s="14"/>
    </row>
    <row r="962" spans="2:24" ht="12.75" customHeight="1" x14ac:dyDescent="0.35">
      <c r="B962" s="62"/>
      <c r="T962" s="58"/>
      <c r="U962" s="58"/>
      <c r="V962" s="58"/>
      <c r="W962" s="58"/>
      <c r="X962" s="14"/>
    </row>
    <row r="963" spans="2:24" ht="12.75" customHeight="1" x14ac:dyDescent="0.35">
      <c r="B963" s="62"/>
      <c r="T963" s="58"/>
      <c r="U963" s="58"/>
      <c r="V963" s="58"/>
      <c r="W963" s="58"/>
      <c r="X963" s="14"/>
    </row>
    <row r="964" spans="2:24" ht="12.75" customHeight="1" x14ac:dyDescent="0.35">
      <c r="B964" s="62"/>
      <c r="T964" s="58"/>
      <c r="U964" s="58"/>
      <c r="V964" s="58"/>
      <c r="W964" s="58"/>
      <c r="X964" s="14"/>
    </row>
    <row r="965" spans="2:24" ht="12.75" customHeight="1" x14ac:dyDescent="0.35">
      <c r="B965" s="62"/>
      <c r="T965" s="58"/>
      <c r="U965" s="58"/>
      <c r="V965" s="58"/>
      <c r="W965" s="58"/>
      <c r="X965" s="14"/>
    </row>
    <row r="966" spans="2:24" ht="12.75" customHeight="1" x14ac:dyDescent="0.35">
      <c r="B966" s="62"/>
      <c r="T966" s="58"/>
      <c r="U966" s="58"/>
      <c r="V966" s="58"/>
      <c r="W966" s="58"/>
      <c r="X966" s="14"/>
    </row>
    <row r="967" spans="2:24" ht="12.75" customHeight="1" x14ac:dyDescent="0.35">
      <c r="B967" s="62"/>
      <c r="T967" s="58"/>
      <c r="U967" s="58"/>
      <c r="V967" s="58"/>
      <c r="W967" s="58"/>
      <c r="X967" s="14"/>
    </row>
    <row r="968" spans="2:24" ht="12.75" customHeight="1" x14ac:dyDescent="0.35">
      <c r="B968" s="62"/>
      <c r="T968" s="58"/>
      <c r="U968" s="58"/>
      <c r="V968" s="58"/>
      <c r="W968" s="58"/>
      <c r="X968" s="14"/>
    </row>
    <row r="969" spans="2:24" ht="12.75" customHeight="1" x14ac:dyDescent="0.35">
      <c r="B969" s="62"/>
      <c r="T969" s="58"/>
      <c r="U969" s="58"/>
      <c r="V969" s="58"/>
      <c r="W969" s="58"/>
      <c r="X969" s="14"/>
    </row>
    <row r="970" spans="2:24" ht="12.75" customHeight="1" x14ac:dyDescent="0.35">
      <c r="B970" s="62"/>
      <c r="T970" s="58"/>
      <c r="U970" s="58"/>
      <c r="V970" s="58"/>
      <c r="W970" s="58"/>
      <c r="X970" s="14"/>
    </row>
    <row r="971" spans="2:24" ht="12.75" customHeight="1" x14ac:dyDescent="0.35">
      <c r="B971" s="62"/>
      <c r="T971" s="58"/>
      <c r="U971" s="58"/>
      <c r="V971" s="58"/>
      <c r="W971" s="58"/>
      <c r="X971" s="14"/>
    </row>
    <row r="972" spans="2:24" ht="12.75" customHeight="1" x14ac:dyDescent="0.35">
      <c r="B972" s="62"/>
      <c r="T972" s="58"/>
      <c r="U972" s="58"/>
      <c r="V972" s="58"/>
      <c r="W972" s="58"/>
      <c r="X972" s="14"/>
    </row>
    <row r="973" spans="2:24" ht="12.75" customHeight="1" x14ac:dyDescent="0.35">
      <c r="B973" s="62"/>
      <c r="T973" s="58"/>
      <c r="U973" s="58"/>
      <c r="V973" s="58"/>
      <c r="W973" s="58"/>
      <c r="X973" s="14"/>
    </row>
    <row r="974" spans="2:24" ht="12.75" customHeight="1" x14ac:dyDescent="0.35">
      <c r="B974" s="62"/>
      <c r="T974" s="58"/>
      <c r="U974" s="58"/>
      <c r="V974" s="58"/>
      <c r="W974" s="58"/>
      <c r="X974" s="14"/>
    </row>
    <row r="975" spans="2:24" ht="12.75" customHeight="1" x14ac:dyDescent="0.35">
      <c r="B975" s="62"/>
      <c r="T975" s="58"/>
      <c r="U975" s="58"/>
      <c r="V975" s="58"/>
      <c r="W975" s="58"/>
      <c r="X975" s="14"/>
    </row>
    <row r="976" spans="2:24" ht="12.75" customHeight="1" x14ac:dyDescent="0.35">
      <c r="B976" s="62"/>
      <c r="T976" s="58"/>
      <c r="U976" s="58"/>
      <c r="V976" s="58"/>
      <c r="W976" s="58"/>
      <c r="X976" s="14"/>
    </row>
    <row r="977" spans="2:24" ht="12.75" customHeight="1" x14ac:dyDescent="0.35">
      <c r="B977" s="62"/>
      <c r="T977" s="58"/>
      <c r="U977" s="58"/>
      <c r="V977" s="58"/>
      <c r="W977" s="58"/>
      <c r="X977" s="14"/>
    </row>
    <row r="978" spans="2:24" ht="12.75" customHeight="1" x14ac:dyDescent="0.35">
      <c r="B978" s="62"/>
      <c r="T978" s="58"/>
      <c r="U978" s="58"/>
      <c r="V978" s="58"/>
      <c r="W978" s="58"/>
      <c r="X978" s="14"/>
    </row>
    <row r="979" spans="2:24" ht="12.75" customHeight="1" x14ac:dyDescent="0.35">
      <c r="B979" s="62"/>
      <c r="T979" s="58"/>
      <c r="U979" s="58"/>
      <c r="V979" s="58"/>
      <c r="W979" s="58"/>
      <c r="X979" s="14"/>
    </row>
    <row r="980" spans="2:24" ht="12.75" customHeight="1" x14ac:dyDescent="0.35">
      <c r="B980" s="62"/>
      <c r="T980" s="58"/>
      <c r="U980" s="58"/>
      <c r="V980" s="58"/>
      <c r="W980" s="58"/>
      <c r="X980" s="14"/>
    </row>
    <row r="981" spans="2:24" ht="12.75" customHeight="1" x14ac:dyDescent="0.35">
      <c r="B981" s="62"/>
      <c r="T981" s="58"/>
      <c r="U981" s="58"/>
      <c r="V981" s="58"/>
      <c r="W981" s="58"/>
      <c r="X981" s="14"/>
    </row>
    <row r="982" spans="2:24" ht="12.75" customHeight="1" x14ac:dyDescent="0.35">
      <c r="B982" s="62"/>
      <c r="T982" s="58"/>
      <c r="U982" s="58"/>
      <c r="V982" s="58"/>
      <c r="W982" s="58"/>
      <c r="X982" s="14"/>
    </row>
    <row r="983" spans="2:24" ht="12.75" customHeight="1" x14ac:dyDescent="0.35">
      <c r="B983" s="62"/>
      <c r="T983" s="58"/>
      <c r="U983" s="58"/>
      <c r="V983" s="58"/>
      <c r="W983" s="58"/>
      <c r="X983" s="14"/>
    </row>
    <row r="984" spans="2:24" ht="12.75" customHeight="1" x14ac:dyDescent="0.35">
      <c r="B984" s="62"/>
      <c r="T984" s="58"/>
      <c r="U984" s="58"/>
      <c r="V984" s="58"/>
      <c r="W984" s="58"/>
      <c r="X984" s="14"/>
    </row>
    <row r="985" spans="2:24" ht="12.75" customHeight="1" x14ac:dyDescent="0.35">
      <c r="B985" s="62"/>
      <c r="T985" s="58"/>
      <c r="U985" s="58"/>
      <c r="V985" s="58"/>
      <c r="W985" s="58"/>
      <c r="X985" s="14"/>
    </row>
    <row r="986" spans="2:24" ht="12.75" customHeight="1" x14ac:dyDescent="0.35">
      <c r="B986" s="62"/>
      <c r="T986" s="58"/>
      <c r="U986" s="58"/>
      <c r="V986" s="58"/>
      <c r="W986" s="58"/>
      <c r="X986" s="14"/>
    </row>
    <row r="987" spans="2:24" ht="12.75" customHeight="1" x14ac:dyDescent="0.35">
      <c r="B987" s="62"/>
      <c r="T987" s="58"/>
      <c r="U987" s="58"/>
      <c r="V987" s="58"/>
      <c r="W987" s="58"/>
      <c r="X987" s="14"/>
    </row>
    <row r="988" spans="2:24" ht="12.75" customHeight="1" x14ac:dyDescent="0.35">
      <c r="B988" s="62"/>
      <c r="T988" s="58"/>
      <c r="U988" s="58"/>
      <c r="V988" s="58"/>
      <c r="W988" s="58"/>
      <c r="X988" s="14"/>
    </row>
    <row r="989" spans="2:24" ht="12.75" customHeight="1" x14ac:dyDescent="0.35">
      <c r="B989" s="62"/>
      <c r="T989" s="58"/>
      <c r="U989" s="58"/>
      <c r="V989" s="58"/>
      <c r="W989" s="58"/>
      <c r="X989" s="14"/>
    </row>
    <row r="990" spans="2:24" ht="12.75" customHeight="1" x14ac:dyDescent="0.35">
      <c r="B990" s="62"/>
      <c r="T990" s="58"/>
      <c r="U990" s="58"/>
      <c r="V990" s="58"/>
      <c r="W990" s="58"/>
      <c r="X990" s="14"/>
    </row>
    <row r="991" spans="2:24" ht="12.75" customHeight="1" x14ac:dyDescent="0.35">
      <c r="B991" s="62"/>
      <c r="T991" s="58"/>
      <c r="U991" s="58"/>
      <c r="V991" s="58"/>
      <c r="W991" s="58"/>
      <c r="X991" s="14"/>
    </row>
    <row r="992" spans="2:24" ht="12.75" customHeight="1" x14ac:dyDescent="0.35">
      <c r="B992" s="62"/>
      <c r="T992" s="58"/>
      <c r="U992" s="58"/>
      <c r="V992" s="58"/>
      <c r="W992" s="58"/>
      <c r="X992" s="14"/>
    </row>
    <row r="993" spans="2:24" ht="12.75" customHeight="1" x14ac:dyDescent="0.35">
      <c r="B993" s="62"/>
      <c r="T993" s="58"/>
      <c r="U993" s="58"/>
      <c r="V993" s="58"/>
      <c r="W993" s="58"/>
      <c r="X993" s="14"/>
    </row>
    <row r="994" spans="2:24" ht="12.75" customHeight="1" x14ac:dyDescent="0.35">
      <c r="B994" s="62"/>
      <c r="T994" s="58"/>
      <c r="U994" s="58"/>
      <c r="V994" s="58"/>
      <c r="W994" s="58"/>
      <c r="X994" s="14"/>
    </row>
    <row r="995" spans="2:24" ht="12.75" customHeight="1" x14ac:dyDescent="0.35">
      <c r="B995" s="62"/>
      <c r="T995" s="58"/>
      <c r="U995" s="58"/>
      <c r="V995" s="58"/>
      <c r="W995" s="58"/>
      <c r="X995" s="14"/>
    </row>
    <row r="996" spans="2:24" ht="12.75" customHeight="1" x14ac:dyDescent="0.35">
      <c r="B996" s="62"/>
      <c r="T996" s="58"/>
      <c r="U996" s="58"/>
      <c r="V996" s="58"/>
      <c r="W996" s="58"/>
      <c r="X996" s="14"/>
    </row>
    <row r="997" spans="2:24" ht="12.75" customHeight="1" x14ac:dyDescent="0.35">
      <c r="B997" s="62"/>
      <c r="T997" s="58"/>
      <c r="U997" s="58"/>
      <c r="V997" s="58"/>
      <c r="W997" s="58"/>
      <c r="X997" s="14"/>
    </row>
    <row r="998" spans="2:24" ht="12.75" customHeight="1" x14ac:dyDescent="0.35">
      <c r="B998" s="62"/>
      <c r="T998" s="58"/>
      <c r="U998" s="58"/>
      <c r="V998" s="58"/>
      <c r="W998" s="58"/>
      <c r="X998" s="14"/>
    </row>
    <row r="999" spans="2:24" ht="12.75" customHeight="1" x14ac:dyDescent="0.35">
      <c r="B999" s="62"/>
      <c r="T999" s="58"/>
      <c r="U999" s="58"/>
      <c r="V999" s="58"/>
      <c r="W999" s="58"/>
      <c r="X999" s="14"/>
    </row>
  </sheetData>
  <mergeCells count="12">
    <mergeCell ref="N54:O55"/>
    <mergeCell ref="J77:P78"/>
    <mergeCell ref="J5:P6"/>
    <mergeCell ref="K7:P7"/>
    <mergeCell ref="N18:O19"/>
    <mergeCell ref="J44:N45"/>
    <mergeCell ref="J46:N46"/>
    <mergeCell ref="K79:P79"/>
    <mergeCell ref="N90:O91"/>
    <mergeCell ref="J114:N115"/>
    <mergeCell ref="J116:N116"/>
    <mergeCell ref="N124:O125"/>
  </mergeCells>
  <printOptions horizontalCentered="1" verticalCentered="1"/>
  <pageMargins left="0.23622047244094491" right="0.23622047244094491" top="0.15748031496062992" bottom="0.15748031496062992" header="0" footer="0"/>
  <pageSetup paperSize="9" orientation="landscape"/>
  <headerFooter>
    <oddFooter>&amp;CPrepared by Jim's Tournament Services 0274961945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000"/>
  <sheetViews>
    <sheetView showGridLines="0" workbookViewId="0"/>
  </sheetViews>
  <sheetFormatPr defaultColWidth="12.59765625" defaultRowHeight="15" customHeight="1" x14ac:dyDescent="0.35"/>
  <cols>
    <col min="1" max="1" width="4" customWidth="1"/>
    <col min="2" max="2" width="24.59765625" customWidth="1"/>
    <col min="3" max="3" width="4.3984375" customWidth="1"/>
    <col min="4" max="4" width="0.46484375" customWidth="1"/>
    <col min="5" max="5" width="0.59765625" customWidth="1"/>
    <col min="6" max="6" width="24.59765625" customWidth="1"/>
    <col min="7" max="7" width="4.3984375" customWidth="1"/>
    <col min="8" max="8" width="0.59765625" customWidth="1"/>
    <col min="9" max="9" width="0.46484375" customWidth="1"/>
    <col min="10" max="10" width="24.59765625" customWidth="1"/>
    <col min="11" max="11" width="4.3984375" customWidth="1"/>
    <col min="12" max="12" width="0.46484375" customWidth="1"/>
    <col min="13" max="13" width="0.59765625" customWidth="1"/>
    <col min="14" max="14" width="24.59765625" customWidth="1"/>
    <col min="15" max="15" width="4.3984375" customWidth="1"/>
    <col min="16" max="17" width="0.59765625" customWidth="1"/>
    <col min="18" max="18" width="0.3984375" customWidth="1"/>
    <col min="19" max="19" width="4.3984375" customWidth="1"/>
    <col min="20" max="23" width="9.1328125" customWidth="1"/>
    <col min="24" max="26" width="8.59765625" customWidth="1"/>
  </cols>
  <sheetData>
    <row r="1" spans="1:23" ht="12.75" customHeight="1" x14ac:dyDescent="0.4">
      <c r="A1" s="2">
        <v>1</v>
      </c>
      <c r="B1" s="59" t="str">
        <f>VLOOKUP(A1,scores!F$1:G$77,2,FALSE)</f>
        <v>WKE Brent Wells &amp; Craig Steinmetz</v>
      </c>
      <c r="C1" s="60"/>
      <c r="D1" s="63"/>
      <c r="E1" s="5"/>
      <c r="F1" s="5"/>
      <c r="G1" s="57"/>
      <c r="H1" s="5"/>
      <c r="I1" s="5"/>
      <c r="J1" s="162" t="str">
        <f>sections!B1</f>
        <v>CNZ Masters Pairs</v>
      </c>
      <c r="K1" s="148"/>
      <c r="L1" s="148"/>
      <c r="M1" s="148"/>
      <c r="N1" s="148"/>
      <c r="O1" s="148"/>
      <c r="P1" s="148"/>
      <c r="Q1" s="5"/>
      <c r="R1" s="5"/>
      <c r="S1" s="57"/>
      <c r="T1" s="14"/>
      <c r="U1" s="14"/>
      <c r="V1" s="14"/>
      <c r="W1" s="14"/>
    </row>
    <row r="2" spans="1:23" ht="12.75" customHeight="1" x14ac:dyDescent="0.4">
      <c r="A2" s="2">
        <v>32</v>
      </c>
      <c r="B2" s="61" t="str">
        <f>VLOOKUP(A2,scores!F$1:G$77,2,FALSE)</f>
        <v>NPL Agnes Kimura &amp; Lee Hildred</v>
      </c>
      <c r="C2" s="60"/>
      <c r="D2" s="5"/>
      <c r="E2" s="63"/>
      <c r="F2" s="120" t="str">
        <f>IF(C1&gt;C2,B1,IF(C2&gt;C1,B2,""))</f>
        <v/>
      </c>
      <c r="G2" s="60"/>
      <c r="H2" s="63"/>
      <c r="I2" s="5"/>
      <c r="J2" s="148"/>
      <c r="K2" s="148"/>
      <c r="L2" s="148"/>
      <c r="M2" s="148"/>
      <c r="N2" s="148"/>
      <c r="O2" s="148"/>
      <c r="P2" s="148"/>
      <c r="Q2" s="5"/>
      <c r="R2" s="5"/>
      <c r="S2" s="57"/>
      <c r="T2" s="14"/>
      <c r="U2" s="14"/>
      <c r="V2" s="14"/>
      <c r="W2" s="14"/>
    </row>
    <row r="3" spans="1:23" ht="12.75" customHeight="1" x14ac:dyDescent="0.4">
      <c r="A3" s="2">
        <v>17</v>
      </c>
      <c r="B3" s="66" t="str">
        <f>VLOOKUP(A3,scores!F$1:G$77,2,FALSE)</f>
        <v>MNU Tai Te Kaute &amp; Paul Martin</v>
      </c>
      <c r="C3" s="60"/>
      <c r="D3" s="35"/>
      <c r="E3" s="67"/>
      <c r="F3" s="121" t="str">
        <f>IF(C3&gt;C4,B3,IF(C4&gt;C3,B4,""))</f>
        <v/>
      </c>
      <c r="G3" s="60"/>
      <c r="H3" s="5"/>
      <c r="I3" s="67"/>
      <c r="J3" s="5"/>
      <c r="K3" s="161" t="str">
        <f>sections!D1</f>
        <v>14/07/2025 - 15/07/2025</v>
      </c>
      <c r="L3" s="148"/>
      <c r="M3" s="148"/>
      <c r="N3" s="148"/>
      <c r="O3" s="148"/>
      <c r="P3" s="148"/>
      <c r="Q3" s="5"/>
      <c r="R3" s="5"/>
      <c r="S3" s="57"/>
      <c r="T3" s="14"/>
      <c r="U3" s="14"/>
      <c r="V3" s="14"/>
      <c r="W3" s="14"/>
    </row>
    <row r="4" spans="1:23" ht="12.75" customHeight="1" x14ac:dyDescent="0.4">
      <c r="A4" s="2">
        <v>16</v>
      </c>
      <c r="B4" s="70" t="str">
        <f>VLOOKUP(A4,scores!F$1:G$77,2,FALSE)</f>
        <v>PAT Charlie Schooner &amp; Jimmy Johns</v>
      </c>
      <c r="C4" s="60"/>
      <c r="D4" s="5"/>
      <c r="E4" s="5"/>
      <c r="G4" s="57"/>
      <c r="H4" s="5"/>
      <c r="I4" s="63"/>
      <c r="J4" s="120" t="str">
        <f>IF(G2&gt;G3,F2,IF(G3&gt;G2,F3,""))</f>
        <v/>
      </c>
      <c r="K4" s="71"/>
      <c r="L4" s="63"/>
      <c r="M4" s="5"/>
      <c r="N4" s="5"/>
      <c r="O4" s="57"/>
      <c r="P4" s="5"/>
      <c r="Q4" s="5"/>
      <c r="R4" s="5"/>
      <c r="S4" s="57"/>
      <c r="T4" s="14"/>
      <c r="U4" s="14"/>
      <c r="V4" s="14"/>
      <c r="W4" s="14"/>
    </row>
    <row r="5" spans="1:23" ht="12.75" customHeight="1" x14ac:dyDescent="0.4">
      <c r="A5" s="2">
        <v>9</v>
      </c>
      <c r="B5" s="59" t="str">
        <f>VLOOKUP(A5,scores!F$1:G$77,2,FALSE)</f>
        <v>GERSA Aaron Williams &amp; Bob Semple</v>
      </c>
      <c r="C5" s="7"/>
      <c r="D5" s="63"/>
      <c r="E5" s="5"/>
      <c r="G5" s="57"/>
      <c r="H5" s="5"/>
      <c r="I5" s="67"/>
      <c r="J5" s="121" t="str">
        <f>IF(G6&gt;G7,F6,IF(G7&gt;G6,F7,""))</f>
        <v/>
      </c>
      <c r="K5" s="71"/>
      <c r="L5" s="5"/>
      <c r="M5" s="67"/>
      <c r="O5" s="7"/>
      <c r="P5" s="7"/>
      <c r="Q5" s="7"/>
      <c r="R5" s="7"/>
      <c r="S5" s="57"/>
      <c r="T5" s="14"/>
      <c r="U5" s="14"/>
      <c r="V5" s="14"/>
      <c r="W5" s="14"/>
    </row>
    <row r="6" spans="1:23" ht="12.75" customHeight="1" x14ac:dyDescent="0.4">
      <c r="A6" s="2">
        <v>24</v>
      </c>
      <c r="B6" s="61" t="str">
        <f>VLOOKUP(A6,scores!F$1:G$77,2,FALSE)</f>
        <v>OTA Fili Salia &amp; Norman Leuatea</v>
      </c>
      <c r="C6" s="60"/>
      <c r="D6" s="5"/>
      <c r="E6" s="63"/>
      <c r="F6" s="99" t="str">
        <f>IF(C5&gt;C6,B5,IF(C6&gt;C5,B6,""))</f>
        <v/>
      </c>
      <c r="G6" s="71"/>
      <c r="H6" s="63"/>
      <c r="I6" s="67"/>
      <c r="J6" s="7"/>
      <c r="K6" s="57"/>
      <c r="L6" s="5"/>
      <c r="M6" s="67"/>
      <c r="O6" s="7"/>
      <c r="P6" s="7"/>
      <c r="Q6" s="7"/>
      <c r="R6" s="7"/>
      <c r="S6" s="57"/>
      <c r="T6" s="14"/>
      <c r="U6" s="14"/>
      <c r="V6" s="14"/>
      <c r="W6" s="14"/>
    </row>
    <row r="7" spans="1:23" ht="12.75" customHeight="1" x14ac:dyDescent="0.4">
      <c r="A7" s="2">
        <v>25</v>
      </c>
      <c r="B7" s="66" t="str">
        <f>VLOOKUP(A7,scores!F$1:G$77,2,FALSE)</f>
        <v>TOK Rangi Pirika &amp; Guy Bartlett</v>
      </c>
      <c r="C7" s="60"/>
      <c r="D7" s="35"/>
      <c r="E7" s="67"/>
      <c r="F7" s="119" t="str">
        <f>IF(C7&gt;C8,B7,IF(C8&gt;C7,B8,""))</f>
        <v/>
      </c>
      <c r="G7" s="71"/>
      <c r="H7" s="5"/>
      <c r="I7" s="5"/>
      <c r="J7" s="7"/>
      <c r="K7" s="57"/>
      <c r="L7" s="5"/>
      <c r="M7" s="67"/>
      <c r="N7" s="5"/>
      <c r="O7" s="57"/>
      <c r="P7" s="5"/>
      <c r="Q7" s="5"/>
      <c r="R7" s="5"/>
      <c r="S7" s="57"/>
      <c r="T7" s="14"/>
      <c r="U7" s="14"/>
      <c r="V7" s="14"/>
      <c r="W7" s="14"/>
    </row>
    <row r="8" spans="1:23" ht="12.75" customHeight="1" x14ac:dyDescent="0.4">
      <c r="A8" s="2">
        <v>8</v>
      </c>
      <c r="B8" s="70" t="str">
        <f>VLOOKUP(A8,scores!F$1:G$77,2,FALSE)</f>
        <v>BAYS Neil Bowman &amp; Jonathan Parker</v>
      </c>
      <c r="C8" s="60"/>
      <c r="D8" s="5"/>
      <c r="E8" s="5"/>
      <c r="F8" s="7"/>
      <c r="G8" s="57"/>
      <c r="H8" s="5"/>
      <c r="I8" s="5"/>
      <c r="J8" s="7"/>
      <c r="K8" s="57"/>
      <c r="L8" s="5"/>
      <c r="M8" s="63"/>
      <c r="N8" s="120" t="str">
        <f>IF(K4&gt;K5,J4,IF(K5&gt;K4,J5,""))</f>
        <v/>
      </c>
      <c r="O8" s="71"/>
      <c r="P8" s="63"/>
      <c r="Q8" s="5"/>
      <c r="R8" s="5"/>
      <c r="S8" s="57"/>
      <c r="T8" s="14"/>
      <c r="U8" s="14"/>
      <c r="V8" s="14"/>
      <c r="W8" s="14"/>
    </row>
    <row r="9" spans="1:23" ht="12.75" customHeight="1" x14ac:dyDescent="0.4">
      <c r="A9" s="2">
        <v>5</v>
      </c>
      <c r="B9" s="59" t="str">
        <f>VLOOKUP(A9,scores!F$1:G$77,2,FALSE)</f>
        <v>NPL Kelvin Dunlop &amp; Patrick Duffy</v>
      </c>
      <c r="C9" s="60"/>
      <c r="D9" s="63"/>
      <c r="E9" s="5"/>
      <c r="F9" s="7"/>
      <c r="G9" s="57"/>
      <c r="H9" s="5"/>
      <c r="I9" s="5"/>
      <c r="J9" s="7"/>
      <c r="K9" s="57"/>
      <c r="L9" s="5"/>
      <c r="M9" s="67"/>
      <c r="N9" s="121" t="str">
        <f>IF(K12&gt;K13,J12,IF(K13&gt;K12,J13,""))</f>
        <v/>
      </c>
      <c r="O9" s="71"/>
      <c r="P9" s="5"/>
      <c r="Q9" s="67"/>
      <c r="R9" s="5"/>
      <c r="S9" s="57"/>
      <c r="T9" s="14"/>
      <c r="U9" s="14"/>
      <c r="V9" s="14"/>
      <c r="W9" s="14"/>
    </row>
    <row r="10" spans="1:23" ht="12.75" customHeight="1" x14ac:dyDescent="0.4">
      <c r="A10" s="2">
        <v>28</v>
      </c>
      <c r="B10" s="61" t="str">
        <f>VLOOKUP(A10,scores!F$1:G$77,2,FALSE)</f>
        <v>HOK Carol &amp; Wayne Cameron</v>
      </c>
      <c r="C10" s="60"/>
      <c r="D10" s="5"/>
      <c r="E10" s="63"/>
      <c r="F10" s="120" t="str">
        <f>IF(C9&gt;C10,B9,IF(C10&gt;C9,B10,""))</f>
        <v/>
      </c>
      <c r="G10" s="60"/>
      <c r="H10" s="63"/>
      <c r="I10" s="5"/>
      <c r="J10" s="7"/>
      <c r="K10" s="57"/>
      <c r="L10" s="5"/>
      <c r="M10" s="67"/>
      <c r="N10" s="5"/>
      <c r="O10" s="57"/>
      <c r="P10" s="5"/>
      <c r="Q10" s="67"/>
      <c r="R10" s="5"/>
      <c r="S10" s="57"/>
      <c r="T10" s="14"/>
      <c r="U10" s="14"/>
      <c r="V10" s="14"/>
      <c r="W10" s="14"/>
    </row>
    <row r="11" spans="1:23" ht="12.75" customHeight="1" x14ac:dyDescent="0.4">
      <c r="A11" s="2">
        <v>21</v>
      </c>
      <c r="B11" s="66" t="str">
        <f>VLOOKUP(A11,scores!F$1:G$77,2,FALSE)</f>
        <v>PAP Maru Aubrey &amp; Jimmy Hall</v>
      </c>
      <c r="C11" s="60"/>
      <c r="D11" s="35"/>
      <c r="E11" s="67"/>
      <c r="F11" s="121" t="str">
        <f>IF(C11&gt;C12,B11,IF(C12&gt;C11,B12,""))</f>
        <v/>
      </c>
      <c r="G11" s="60"/>
      <c r="H11" s="5"/>
      <c r="I11" s="67"/>
      <c r="J11" s="7"/>
      <c r="K11" s="57"/>
      <c r="L11" s="5"/>
      <c r="M11" s="67"/>
      <c r="N11" s="5"/>
      <c r="O11" s="57"/>
      <c r="P11" s="5"/>
      <c r="Q11" s="67"/>
      <c r="R11" s="5"/>
      <c r="S11" s="57"/>
      <c r="T11" s="14"/>
      <c r="U11" s="14"/>
      <c r="V11" s="14"/>
      <c r="W11" s="14"/>
    </row>
    <row r="12" spans="1:23" ht="12.75" customHeight="1" x14ac:dyDescent="0.4">
      <c r="A12" s="2">
        <v>12</v>
      </c>
      <c r="B12" s="70" t="str">
        <f>VLOOKUP(A12,scores!F$1:G$77,2,FALSE)</f>
        <v>WCC Mik Karam &amp; Justin McCarthy</v>
      </c>
      <c r="C12" s="60"/>
      <c r="D12" s="5"/>
      <c r="E12" s="5"/>
      <c r="F12" s="7"/>
      <c r="G12" s="57"/>
      <c r="H12" s="5"/>
      <c r="I12" s="63"/>
      <c r="J12" s="99" t="str">
        <f>IF(G10&gt;G11,F10,IF(G11&gt;G10,F11,""))</f>
        <v/>
      </c>
      <c r="K12" s="71"/>
      <c r="L12" s="63"/>
      <c r="M12" s="67"/>
      <c r="N12" s="5"/>
      <c r="O12" s="57"/>
      <c r="P12" s="5"/>
      <c r="Q12" s="67"/>
      <c r="R12" s="5"/>
      <c r="S12" s="57"/>
      <c r="T12" s="14"/>
      <c r="U12" s="14"/>
      <c r="V12" s="14"/>
      <c r="W12" s="14"/>
    </row>
    <row r="13" spans="1:23" ht="12.75" customHeight="1" x14ac:dyDescent="0.4">
      <c r="A13" s="2">
        <v>13</v>
      </c>
      <c r="B13" s="59" t="str">
        <f>VLOOKUP(A13,scores!F$1:G$77,2,FALSE)</f>
        <v>HOW Terry Andrews &amp; Ian Rowlay</v>
      </c>
      <c r="C13" s="60"/>
      <c r="D13" s="63"/>
      <c r="E13" s="5"/>
      <c r="F13" s="7"/>
      <c r="G13" s="57"/>
      <c r="H13" s="5"/>
      <c r="I13" s="67"/>
      <c r="J13" s="119" t="str">
        <f>IF(G14&gt;G15,F14,IF(G15&gt;G14,F15,""))</f>
        <v/>
      </c>
      <c r="K13" s="71"/>
      <c r="L13" s="5"/>
      <c r="M13" s="5"/>
      <c r="N13" s="5"/>
      <c r="O13" s="57"/>
      <c r="P13" s="5"/>
      <c r="Q13" s="67"/>
      <c r="R13" s="5"/>
      <c r="S13" s="57"/>
      <c r="T13" s="14"/>
      <c r="U13" s="14"/>
      <c r="V13" s="14"/>
      <c r="W13" s="14"/>
    </row>
    <row r="14" spans="1:23" ht="12.75" customHeight="1" x14ac:dyDescent="0.4">
      <c r="A14" s="2">
        <v>20</v>
      </c>
      <c r="B14" s="74" t="str">
        <f>VLOOKUP(A14,scores!F$1:G$77,2,FALSE)</f>
        <v>OTA Anga Tangi &amp; Kingi Tumai</v>
      </c>
      <c r="C14" s="60"/>
      <c r="D14" s="5"/>
      <c r="E14" s="63"/>
      <c r="F14" s="99" t="str">
        <f>IF(C13&gt;C14,B13,IF(C14&gt;C13,B14,""))</f>
        <v/>
      </c>
      <c r="G14" s="71"/>
      <c r="H14" s="63"/>
      <c r="I14" s="67"/>
      <c r="J14" s="7"/>
      <c r="K14" s="57"/>
      <c r="L14" s="5"/>
      <c r="M14" s="5"/>
      <c r="N14" s="162" t="s">
        <v>272</v>
      </c>
      <c r="O14" s="148"/>
      <c r="P14" s="5"/>
      <c r="Q14" s="67"/>
      <c r="R14" s="5"/>
      <c r="S14" s="57"/>
      <c r="T14" s="14"/>
      <c r="U14" s="14"/>
      <c r="V14" s="14"/>
      <c r="W14" s="14"/>
    </row>
    <row r="15" spans="1:23" ht="12.75" customHeight="1" x14ac:dyDescent="0.4">
      <c r="A15" s="2">
        <v>29</v>
      </c>
      <c r="B15" s="66" t="str">
        <f>VLOOKUP(A15,scores!F$1:G$77,2,FALSE)</f>
        <v>PAT Mark Lowry &amp; Niall Hanlon</v>
      </c>
      <c r="C15" s="60"/>
      <c r="D15" s="35"/>
      <c r="E15" s="67"/>
      <c r="F15" s="119" t="str">
        <f>IF(C15&gt;C16,B15,IF(C16&gt;C15,B16,""))</f>
        <v/>
      </c>
      <c r="G15" s="71"/>
      <c r="H15" s="5"/>
      <c r="I15" s="5"/>
      <c r="J15" s="7"/>
      <c r="K15" s="57"/>
      <c r="L15" s="5"/>
      <c r="M15" s="5"/>
      <c r="N15" s="142"/>
      <c r="O15" s="142"/>
      <c r="P15" s="5"/>
      <c r="Q15" s="67"/>
      <c r="T15" s="14"/>
      <c r="U15" s="14"/>
      <c r="V15" s="14"/>
      <c r="W15" s="14"/>
    </row>
    <row r="16" spans="1:23" ht="12.75" customHeight="1" x14ac:dyDescent="0.4">
      <c r="A16" s="2">
        <v>4</v>
      </c>
      <c r="B16" s="70" t="str">
        <f>VLOOKUP(A16,scores!F$1:G$77,2,FALSE)</f>
        <v>MNU Vince Tate &amp; Sani Roberts</v>
      </c>
      <c r="C16" s="60"/>
      <c r="D16" s="5"/>
      <c r="E16" s="5"/>
      <c r="F16" s="7"/>
      <c r="G16" s="57"/>
      <c r="H16" s="5"/>
      <c r="I16" s="5"/>
      <c r="J16" s="7"/>
      <c r="K16" s="57"/>
      <c r="L16" s="5"/>
      <c r="M16" s="5"/>
      <c r="N16" s="99" t="str">
        <f>IF(O8&gt;O9,N8,IF(O9&gt;O8,N9,""))</f>
        <v/>
      </c>
      <c r="O16" s="71"/>
      <c r="P16" s="35"/>
      <c r="Q16" s="5"/>
      <c r="T16" s="14"/>
      <c r="U16" s="14"/>
      <c r="V16" s="14"/>
      <c r="W16" s="14"/>
    </row>
    <row r="17" spans="1:23" ht="12.75" customHeight="1" x14ac:dyDescent="0.4">
      <c r="A17" s="2">
        <v>3</v>
      </c>
      <c r="B17" s="59" t="str">
        <f>VLOOKUP(A17,scores!F$1:G$77,2,FALSE)</f>
        <v>WKE Brad Campbell &amp; Wayne Tibbits</v>
      </c>
      <c r="C17" s="60"/>
      <c r="D17" s="63"/>
      <c r="E17" s="5"/>
      <c r="F17" s="7"/>
      <c r="G17" s="57"/>
      <c r="H17" s="5"/>
      <c r="I17" s="5"/>
      <c r="J17" s="7"/>
      <c r="K17" s="57"/>
      <c r="L17" s="5"/>
      <c r="M17" s="5"/>
      <c r="N17" s="119" t="str">
        <f>IF(O24&gt;O25,N24,IF(O25&gt;O24,N25,""))</f>
        <v/>
      </c>
      <c r="O17" s="71"/>
      <c r="P17" s="31"/>
      <c r="Q17" s="5"/>
      <c r="T17" s="14"/>
      <c r="U17" s="14"/>
      <c r="V17" s="14"/>
      <c r="W17" s="14"/>
    </row>
    <row r="18" spans="1:23" ht="12.75" customHeight="1" x14ac:dyDescent="0.4">
      <c r="A18" s="2">
        <v>30</v>
      </c>
      <c r="B18" s="61" t="str">
        <f>VLOOKUP(A18,scores!F$1:G$77,2,FALSE)</f>
        <v>RIC Neville Mccausland &amp; Mark Harrison</v>
      </c>
      <c r="C18" s="60"/>
      <c r="D18" s="5"/>
      <c r="E18" s="63"/>
      <c r="F18" s="120" t="str">
        <f>IF(C17&gt;C18,B17,IF(C18&gt;C17,B18,""))</f>
        <v/>
      </c>
      <c r="G18" s="71"/>
      <c r="H18" s="63"/>
      <c r="I18" s="5"/>
      <c r="J18" s="7"/>
      <c r="K18" s="57"/>
      <c r="L18" s="5"/>
      <c r="M18" s="5"/>
      <c r="N18" s="57" t="s">
        <v>273</v>
      </c>
      <c r="O18" s="57"/>
      <c r="P18" s="5"/>
      <c r="Q18" s="67"/>
      <c r="T18" s="14"/>
      <c r="U18" s="14"/>
      <c r="V18" s="14"/>
      <c r="W18" s="14"/>
    </row>
    <row r="19" spans="1:23" ht="12.75" customHeight="1" x14ac:dyDescent="0.4">
      <c r="A19" s="2">
        <v>19</v>
      </c>
      <c r="B19" s="66" t="str">
        <f>VLOOKUP(A19,scores!F$1:G$77,2,FALSE)</f>
        <v>HEN Mark Cleeton &amp; Cliff Keach</v>
      </c>
      <c r="C19" s="60"/>
      <c r="D19" s="35"/>
      <c r="E19" s="67"/>
      <c r="F19" s="121" t="str">
        <f>IF(C19&gt;C20,B19,IF(C20&gt;C19,B20,""))</f>
        <v/>
      </c>
      <c r="G19" s="71"/>
      <c r="H19" s="5"/>
      <c r="I19" s="67"/>
      <c r="J19" s="7"/>
      <c r="K19" s="57"/>
      <c r="L19" s="5"/>
      <c r="M19" s="5"/>
      <c r="N19" s="5"/>
      <c r="O19" s="57"/>
      <c r="P19" s="5"/>
      <c r="Q19" s="67"/>
      <c r="R19" s="5"/>
      <c r="S19" s="57"/>
      <c r="T19" s="14"/>
      <c r="U19" s="14"/>
      <c r="V19" s="14"/>
      <c r="W19" s="14"/>
    </row>
    <row r="20" spans="1:23" ht="12.75" customHeight="1" x14ac:dyDescent="0.4">
      <c r="A20" s="2">
        <v>14</v>
      </c>
      <c r="B20" s="70" t="str">
        <f>VLOOKUP(A20,scores!F$1:G$77,2,FALSE)</f>
        <v>TGA Mike Ryan &amp; John McGrath</v>
      </c>
      <c r="C20" s="60"/>
      <c r="D20" s="5"/>
      <c r="E20" s="5"/>
      <c r="F20" s="7"/>
      <c r="G20" s="57"/>
      <c r="H20" s="5"/>
      <c r="I20" s="63"/>
      <c r="J20" s="120" t="str">
        <f>IF(G18&gt;G19,F18,IF(G19&gt;G18,F19,""))</f>
        <v/>
      </c>
      <c r="K20" s="71"/>
      <c r="L20" s="63"/>
      <c r="M20" s="5"/>
      <c r="N20" s="5"/>
      <c r="O20" s="57"/>
      <c r="P20" s="5"/>
      <c r="Q20" s="67"/>
      <c r="R20" s="5"/>
      <c r="S20" s="57"/>
      <c r="T20" s="14"/>
      <c r="U20" s="14"/>
      <c r="V20" s="14"/>
      <c r="W20" s="14"/>
    </row>
    <row r="21" spans="1:23" ht="12.75" customHeight="1" x14ac:dyDescent="0.4">
      <c r="A21" s="2">
        <v>11</v>
      </c>
      <c r="B21" s="59" t="str">
        <f>VLOOKUP(A21,scores!F$1:G$77,2,FALSE)</f>
        <v>SWW Ray Sutherland &amp; Jack Lemon</v>
      </c>
      <c r="C21" s="60"/>
      <c r="D21" s="63"/>
      <c r="E21" s="5"/>
      <c r="F21" s="7"/>
      <c r="G21" s="57"/>
      <c r="H21" s="5"/>
      <c r="I21" s="67"/>
      <c r="J21" s="121" t="str">
        <f>IF(G22&gt;G23,F22,IF(G23&gt;G22,F23,""))</f>
        <v/>
      </c>
      <c r="K21" s="71"/>
      <c r="L21" s="5"/>
      <c r="M21" s="67"/>
      <c r="N21" s="5"/>
      <c r="O21" s="57"/>
      <c r="P21" s="5"/>
      <c r="Q21" s="67"/>
      <c r="R21" s="5"/>
      <c r="S21" s="57"/>
      <c r="T21" s="14"/>
      <c r="U21" s="14"/>
      <c r="V21" s="14"/>
      <c r="W21" s="14"/>
    </row>
    <row r="22" spans="1:23" ht="12.75" customHeight="1" x14ac:dyDescent="0.4">
      <c r="A22" s="2">
        <v>22</v>
      </c>
      <c r="B22" s="61" t="str">
        <f>VLOOKUP(A22,scores!F$1:G$77,2,FALSE)</f>
        <v>GERSA Brett Beswick &amp; Gordon Gibson</v>
      </c>
      <c r="C22" s="60"/>
      <c r="D22" s="5"/>
      <c r="E22" s="63"/>
      <c r="F22" s="99" t="str">
        <f>IF(C21&gt;C22,B21,IF(C22&gt;C21,B22,""))</f>
        <v/>
      </c>
      <c r="G22" s="71"/>
      <c r="H22" s="63"/>
      <c r="I22" s="67"/>
      <c r="J22" s="7"/>
      <c r="K22" s="57"/>
      <c r="L22" s="5"/>
      <c r="M22" s="67"/>
      <c r="N22" s="5"/>
      <c r="O22" s="57"/>
      <c r="P22" s="5"/>
      <c r="Q22" s="67"/>
      <c r="R22" s="5"/>
      <c r="S22" s="57"/>
      <c r="T22" s="14"/>
      <c r="U22" s="14"/>
      <c r="V22" s="14"/>
      <c r="W22" s="14"/>
    </row>
    <row r="23" spans="1:23" ht="12.75" customHeight="1" x14ac:dyDescent="0.4">
      <c r="A23" s="2">
        <v>27</v>
      </c>
      <c r="B23" s="66" t="str">
        <f>VLOOKUP(A23,scores!F$1:G$77,2,FALSE)</f>
        <v>PAT Frank &amp; Karen Edwards</v>
      </c>
      <c r="C23" s="60"/>
      <c r="D23" s="35"/>
      <c r="E23" s="67"/>
      <c r="F23" s="119" t="str">
        <f>IF(C23&gt;C24,B23,IF(C24&gt;C23,B24,""))</f>
        <v/>
      </c>
      <c r="G23" s="71"/>
      <c r="H23" s="5"/>
      <c r="I23" s="5"/>
      <c r="J23" s="7"/>
      <c r="K23" s="57"/>
      <c r="L23" s="5"/>
      <c r="M23" s="67"/>
      <c r="N23" s="5"/>
      <c r="O23" s="57"/>
      <c r="P23" s="5"/>
      <c r="Q23" s="67"/>
      <c r="R23" s="5"/>
      <c r="S23" s="57"/>
      <c r="T23" s="14"/>
      <c r="U23" s="14"/>
      <c r="V23" s="14"/>
      <c r="W23" s="14"/>
    </row>
    <row r="24" spans="1:23" ht="12.75" customHeight="1" x14ac:dyDescent="0.4">
      <c r="A24" s="2">
        <v>6</v>
      </c>
      <c r="B24" s="70" t="str">
        <f>VLOOKUP(A24,scores!F$1:G$77,2,FALSE)</f>
        <v>HEN Malcolm Hussey &amp; Eloni Rateri</v>
      </c>
      <c r="C24" s="60"/>
      <c r="D24" s="5"/>
      <c r="E24" s="5"/>
      <c r="F24" s="7"/>
      <c r="G24" s="57"/>
      <c r="H24" s="5"/>
      <c r="I24" s="5"/>
      <c r="J24" s="7"/>
      <c r="K24" s="57"/>
      <c r="L24" s="5"/>
      <c r="M24" s="63"/>
      <c r="N24" s="120" t="str">
        <f>IF(K20&gt;K21,J20,IF(K21&gt;K20,J21,""))</f>
        <v/>
      </c>
      <c r="O24" s="71"/>
      <c r="P24" s="63"/>
      <c r="Q24" s="67"/>
      <c r="R24" s="5"/>
      <c r="S24" s="57"/>
      <c r="T24" s="14"/>
      <c r="U24" s="14"/>
      <c r="V24" s="14"/>
      <c r="W24" s="14"/>
    </row>
    <row r="25" spans="1:23" ht="12.75" customHeight="1" x14ac:dyDescent="0.4">
      <c r="A25" s="2">
        <v>7</v>
      </c>
      <c r="B25" s="59" t="str">
        <f>VLOOKUP(A25,scores!F$1:G$77,2,FALSE)</f>
        <v>MNU Rod Buck &amp; Phil Evans</v>
      </c>
      <c r="C25" s="60"/>
      <c r="D25" s="63"/>
      <c r="E25" s="5"/>
      <c r="F25" s="7"/>
      <c r="G25" s="57"/>
      <c r="H25" s="5"/>
      <c r="I25" s="5"/>
      <c r="J25" s="7"/>
      <c r="K25" s="57"/>
      <c r="L25" s="5"/>
      <c r="M25" s="67"/>
      <c r="N25" s="121" t="str">
        <f>IF(K28&gt;K29,J28,IF(K29&gt;K28,J29,""))</f>
        <v/>
      </c>
      <c r="O25" s="71"/>
      <c r="P25" s="5"/>
      <c r="Q25" s="5"/>
      <c r="R25" s="5"/>
      <c r="S25" s="57"/>
      <c r="T25" s="14"/>
      <c r="U25" s="14"/>
      <c r="V25" s="14"/>
      <c r="W25" s="14"/>
    </row>
    <row r="26" spans="1:23" ht="12.75" customHeight="1" x14ac:dyDescent="0.4">
      <c r="A26" s="2">
        <v>26</v>
      </c>
      <c r="B26" s="61" t="str">
        <f>VLOOKUP(A26,scores!F$1:G$77,2,FALSE)</f>
        <v>KAI Barry Jones &amp; Keith Thorpe</v>
      </c>
      <c r="C26" s="60"/>
      <c r="D26" s="5"/>
      <c r="E26" s="63"/>
      <c r="F26" s="120" t="str">
        <f>IF(C25&gt;C26,B25,IF(C26&gt;C25,B26,""))</f>
        <v/>
      </c>
      <c r="G26" s="60"/>
      <c r="H26" s="63"/>
      <c r="I26" s="5"/>
      <c r="J26" s="7"/>
      <c r="K26" s="57"/>
      <c r="L26" s="5"/>
      <c r="M26" s="67"/>
      <c r="N26" s="57" t="s">
        <v>274</v>
      </c>
      <c r="O26" s="57"/>
      <c r="P26" s="5"/>
      <c r="Q26" s="5"/>
      <c r="R26" s="5"/>
      <c r="S26" s="57"/>
      <c r="T26" s="14"/>
      <c r="U26" s="14"/>
      <c r="V26" s="14"/>
      <c r="W26" s="14"/>
    </row>
    <row r="27" spans="1:23" ht="12.75" customHeight="1" x14ac:dyDescent="0.4">
      <c r="A27" s="2">
        <v>23</v>
      </c>
      <c r="B27" s="66" t="str">
        <f>VLOOKUP(A27,scores!F$1:G$77,2,FALSE)</f>
        <v>PAT Rod Wirepa &amp; Shay Laing-Smith</v>
      </c>
      <c r="C27" s="60"/>
      <c r="D27" s="35"/>
      <c r="E27" s="67"/>
      <c r="F27" s="121" t="str">
        <f>IF(C27&gt;C28,B27,IF(C28&gt;C27,B28,""))</f>
        <v/>
      </c>
      <c r="G27" s="60"/>
      <c r="H27" s="5"/>
      <c r="I27" s="67"/>
      <c r="J27" s="7"/>
      <c r="K27" s="57"/>
      <c r="L27" s="5"/>
      <c r="M27" s="67"/>
      <c r="N27" s="5"/>
      <c r="O27" s="57"/>
      <c r="P27" s="5"/>
      <c r="Q27" s="5"/>
      <c r="R27" s="5"/>
      <c r="S27" s="57"/>
      <c r="T27" s="14"/>
      <c r="U27" s="14"/>
      <c r="V27" s="14"/>
      <c r="W27" s="14"/>
    </row>
    <row r="28" spans="1:23" ht="12.75" customHeight="1" x14ac:dyDescent="0.4">
      <c r="A28" s="2">
        <v>10</v>
      </c>
      <c r="B28" s="70" t="str">
        <f>VLOOKUP(A28,scores!F$1:G$77,2,FALSE)</f>
        <v>PAT Steve Brown &amp; Daz McKay</v>
      </c>
      <c r="C28" s="60"/>
      <c r="D28" s="5"/>
      <c r="E28" s="5"/>
      <c r="F28" s="7"/>
      <c r="G28" s="57"/>
      <c r="H28" s="5"/>
      <c r="I28" s="63"/>
      <c r="J28" s="99" t="str">
        <f>IF(G26&gt;G27,F26,IF(G27&gt;G26,F27,""))</f>
        <v/>
      </c>
      <c r="K28" s="71"/>
      <c r="L28" s="63"/>
      <c r="M28" s="67"/>
      <c r="N28" s="5"/>
      <c r="O28" s="57"/>
      <c r="P28" s="5"/>
      <c r="Q28" s="5"/>
      <c r="R28" s="5"/>
      <c r="S28" s="57"/>
      <c r="T28" s="14"/>
      <c r="U28" s="14"/>
      <c r="V28" s="14"/>
      <c r="W28" s="14"/>
    </row>
    <row r="29" spans="1:23" ht="12.75" customHeight="1" x14ac:dyDescent="0.4">
      <c r="A29" s="2">
        <v>15</v>
      </c>
      <c r="B29" s="59" t="str">
        <f>VLOOKUP(A29,scores!F$1:G$77,2,FALSE)</f>
        <v>PAT Dean Brown &amp; Glen Robust</v>
      </c>
      <c r="C29" s="60"/>
      <c r="D29" s="63"/>
      <c r="E29" s="5"/>
      <c r="F29" s="7"/>
      <c r="G29" s="57"/>
      <c r="H29" s="5"/>
      <c r="I29" s="67"/>
      <c r="J29" s="119" t="str">
        <f>IF(G30&gt;G31,F30,IF(G31&gt;G30,F31,""))</f>
        <v/>
      </c>
      <c r="K29" s="71"/>
      <c r="L29" s="5"/>
      <c r="M29" s="5"/>
      <c r="N29" s="5"/>
      <c r="O29" s="57"/>
      <c r="P29" s="5"/>
      <c r="Q29" s="5"/>
      <c r="R29" s="5"/>
      <c r="S29" s="57"/>
      <c r="T29" s="14"/>
      <c r="U29" s="14"/>
      <c r="V29" s="14"/>
      <c r="W29" s="14"/>
    </row>
    <row r="30" spans="1:23" ht="12.75" customHeight="1" x14ac:dyDescent="0.4">
      <c r="A30" s="2">
        <v>18</v>
      </c>
      <c r="B30" s="61" t="str">
        <f>VLOOKUP(A30,scores!F$1:G$77,2,FALSE)</f>
        <v>CAM Tracee &amp; Lee Soti</v>
      </c>
      <c r="C30" s="60"/>
      <c r="D30" s="5"/>
      <c r="E30" s="63"/>
      <c r="F30" s="99" t="str">
        <f>IF(C29&gt;C30,B29,IF(C30&gt;C29,B30,""))</f>
        <v/>
      </c>
      <c r="G30" s="71"/>
      <c r="H30" s="63"/>
      <c r="I30" s="67"/>
      <c r="J30" s="57" t="s">
        <v>275</v>
      </c>
      <c r="K30" s="57"/>
      <c r="L30" s="5"/>
      <c r="M30" s="5"/>
      <c r="N30" s="5"/>
      <c r="O30" s="57"/>
      <c r="P30" s="5"/>
      <c r="Q30" s="5"/>
      <c r="R30" s="5"/>
      <c r="S30" s="57"/>
      <c r="T30" s="14"/>
      <c r="U30" s="14"/>
      <c r="V30" s="14"/>
      <c r="W30" s="14"/>
    </row>
    <row r="31" spans="1:23" ht="12.75" customHeight="1" x14ac:dyDescent="0.4">
      <c r="A31" s="2">
        <v>31</v>
      </c>
      <c r="B31" s="66" t="str">
        <f>VLOOKUP(A31,scores!F$1:G$77,2,FALSE)</f>
        <v>NOR Maureen Woods &amp; Sue Stevens</v>
      </c>
      <c r="C31" s="60"/>
      <c r="D31" s="35"/>
      <c r="E31" s="67"/>
      <c r="F31" s="119" t="str">
        <f>IF(C31&gt;C32,B31,IF(C32&gt;C31,B32,""))</f>
        <v/>
      </c>
      <c r="G31" s="71"/>
      <c r="H31" s="5"/>
      <c r="I31" s="5"/>
      <c r="J31" s="5"/>
      <c r="K31" s="57"/>
      <c r="L31" s="5"/>
      <c r="M31" s="5"/>
      <c r="N31" s="5"/>
      <c r="O31" s="57"/>
      <c r="P31" s="5"/>
      <c r="Q31" s="5"/>
      <c r="R31" s="5"/>
      <c r="S31" s="57"/>
      <c r="T31" s="14"/>
      <c r="U31" s="14"/>
      <c r="V31" s="14"/>
      <c r="W31" s="14"/>
    </row>
    <row r="32" spans="1:23" ht="12.75" customHeight="1" x14ac:dyDescent="0.4">
      <c r="A32" s="2">
        <v>2</v>
      </c>
      <c r="B32" s="70" t="str">
        <f>VLOOKUP(A32,scores!F$1:G$77,2,FALSE)</f>
        <v>RIC Rihari King &amp; Aven Placid</v>
      </c>
      <c r="C32" s="60"/>
      <c r="D32" s="5"/>
      <c r="E32" s="5"/>
      <c r="F32" s="7"/>
      <c r="G32" s="57"/>
      <c r="H32" s="5"/>
      <c r="I32" s="5"/>
      <c r="J32" s="5"/>
      <c r="K32" s="57"/>
      <c r="L32" s="5"/>
      <c r="M32" s="5"/>
      <c r="N32" s="5"/>
      <c r="O32" s="57"/>
      <c r="P32" s="5"/>
      <c r="Q32" s="5"/>
      <c r="R32" s="5" t="str">
        <f>IF(O16&gt;O17,N16,IF(O17&gt;O16,N17,""))</f>
        <v/>
      </c>
      <c r="S32" s="57"/>
      <c r="T32" s="14"/>
      <c r="U32" s="14"/>
      <c r="V32" s="14"/>
      <c r="W32" s="14"/>
    </row>
    <row r="33" spans="1:23" ht="12.75" customHeight="1" x14ac:dyDescent="0.4">
      <c r="A33" s="75"/>
      <c r="B33" s="62"/>
      <c r="C33" s="76"/>
      <c r="D33" s="5"/>
      <c r="E33" s="5"/>
      <c r="F33" s="5"/>
      <c r="G33" s="76"/>
      <c r="H33" s="5"/>
      <c r="I33" s="5"/>
      <c r="J33" s="5"/>
      <c r="K33" s="76"/>
      <c r="L33" s="5"/>
      <c r="M33" s="5"/>
      <c r="N33" s="5"/>
      <c r="O33" s="76"/>
      <c r="P33" s="5"/>
      <c r="Q33" s="5"/>
      <c r="R33" s="5"/>
      <c r="S33" s="76"/>
      <c r="T33" s="14"/>
      <c r="U33" s="14"/>
      <c r="V33" s="14"/>
      <c r="W33" s="14"/>
    </row>
    <row r="34" spans="1:23" ht="12.75" customHeight="1" x14ac:dyDescent="0.35">
      <c r="B34" s="62"/>
      <c r="T34" s="14"/>
      <c r="U34" s="14"/>
      <c r="V34" s="14"/>
      <c r="W34" s="14"/>
    </row>
    <row r="35" spans="1:23" ht="12.75" customHeight="1" x14ac:dyDescent="0.4">
      <c r="A35" s="2">
        <v>1</v>
      </c>
      <c r="B35" s="77" t="str">
        <f>IF(C1&gt;C2,B2,IF(C2&gt;C1,B1,""))</f>
        <v/>
      </c>
      <c r="C35" s="71"/>
      <c r="D35" s="63"/>
      <c r="E35" s="5"/>
      <c r="F35" s="109"/>
      <c r="G35" s="57"/>
      <c r="H35" s="5"/>
      <c r="I35" s="5"/>
      <c r="J35" s="82"/>
      <c r="K35" s="57"/>
      <c r="L35" s="5"/>
      <c r="M35" s="5"/>
      <c r="N35" s="5"/>
      <c r="O35" s="57"/>
      <c r="T35" s="14"/>
      <c r="U35" s="14"/>
      <c r="V35" s="14"/>
      <c r="W35" s="14"/>
    </row>
    <row r="36" spans="1:23" ht="12.75" customHeight="1" x14ac:dyDescent="0.4">
      <c r="A36" s="2">
        <v>16</v>
      </c>
      <c r="B36" s="122" t="str">
        <f>IF(C3&gt;C4,B4,IF(C4&gt;C3,B3,""))</f>
        <v/>
      </c>
      <c r="C36" s="71"/>
      <c r="D36" s="5"/>
      <c r="E36" s="67"/>
      <c r="F36" s="5"/>
      <c r="G36" s="57"/>
      <c r="H36" s="5"/>
      <c r="I36" s="5"/>
      <c r="J36" s="57"/>
      <c r="K36" s="57"/>
      <c r="L36" s="5"/>
      <c r="M36" s="5"/>
      <c r="N36" s="5"/>
      <c r="O36" s="57"/>
      <c r="T36" s="14"/>
      <c r="U36" s="14"/>
      <c r="V36" s="14"/>
      <c r="W36" s="14"/>
    </row>
    <row r="37" spans="1:23" ht="12.75" customHeight="1" x14ac:dyDescent="0.4">
      <c r="A37" s="2"/>
      <c r="B37" s="101"/>
      <c r="C37" s="57"/>
      <c r="D37" s="5"/>
      <c r="E37" s="63"/>
      <c r="F37" s="123" t="str">
        <f>IF(C35&gt;C36,B35,IF(C36&gt;C35,B36,""))</f>
        <v/>
      </c>
      <c r="G37" s="71"/>
      <c r="H37" s="63"/>
      <c r="I37" s="5"/>
      <c r="J37" s="163" t="str">
        <f>sections!B1</f>
        <v>CNZ Masters Pairs</v>
      </c>
      <c r="K37" s="148"/>
      <c r="L37" s="148"/>
      <c r="M37" s="148"/>
      <c r="N37" s="148"/>
      <c r="O37" s="57"/>
      <c r="T37" s="14"/>
      <c r="U37" s="14"/>
      <c r="V37" s="14"/>
      <c r="W37" s="14"/>
    </row>
    <row r="38" spans="1:23" ht="12.75" customHeight="1" x14ac:dyDescent="0.4">
      <c r="A38" s="2"/>
      <c r="B38" s="101"/>
      <c r="C38" s="57"/>
      <c r="D38" s="5"/>
      <c r="E38" s="67"/>
      <c r="F38" s="124" t="str">
        <f>IF(C39&gt;C40,B39,IF(C40&gt;C39,B40,""))</f>
        <v/>
      </c>
      <c r="G38" s="71"/>
      <c r="H38" s="5"/>
      <c r="I38" s="67"/>
      <c r="J38" s="148"/>
      <c r="K38" s="148"/>
      <c r="L38" s="148"/>
      <c r="M38" s="148"/>
      <c r="N38" s="148"/>
      <c r="O38" s="57"/>
      <c r="T38" s="14"/>
      <c r="U38" s="14"/>
      <c r="V38" s="14"/>
      <c r="W38" s="14"/>
    </row>
    <row r="39" spans="1:23" ht="12.75" customHeight="1" x14ac:dyDescent="0.4">
      <c r="A39" s="2">
        <v>9</v>
      </c>
      <c r="B39" s="116" t="str">
        <f>IF(C5&gt;C6,B6,IF(C6&gt;C5,B5,""))</f>
        <v/>
      </c>
      <c r="C39" s="71"/>
      <c r="D39" s="63"/>
      <c r="E39" s="67"/>
      <c r="F39" s="5"/>
      <c r="G39" s="57"/>
      <c r="H39" s="5"/>
      <c r="I39" s="67"/>
      <c r="J39" s="161" t="str">
        <f>sections!D1</f>
        <v>14/07/2025 - 15/07/2025</v>
      </c>
      <c r="K39" s="148"/>
      <c r="L39" s="148"/>
      <c r="M39" s="148"/>
      <c r="N39" s="148"/>
      <c r="O39" s="57"/>
      <c r="T39" s="14"/>
      <c r="U39" s="14"/>
      <c r="V39" s="14"/>
      <c r="W39" s="14"/>
    </row>
    <row r="40" spans="1:23" ht="12.75" customHeight="1" x14ac:dyDescent="0.4">
      <c r="A40" s="2">
        <v>8</v>
      </c>
      <c r="B40" s="115" t="str">
        <f>IF(C7&gt;C8,B8,IF(C8&gt;C7,B7,""))</f>
        <v/>
      </c>
      <c r="C40" s="71"/>
      <c r="D40" s="5"/>
      <c r="E40" s="5"/>
      <c r="F40" s="5"/>
      <c r="G40" s="57"/>
      <c r="H40" s="5"/>
      <c r="I40" s="67"/>
      <c r="J40" s="5"/>
      <c r="K40" s="57"/>
      <c r="L40" s="5"/>
      <c r="M40" s="5"/>
      <c r="N40" s="5"/>
      <c r="O40" s="57"/>
      <c r="T40" s="14"/>
      <c r="U40" s="14"/>
      <c r="V40" s="14"/>
      <c r="W40" s="14"/>
    </row>
    <row r="41" spans="1:23" ht="12.75" customHeight="1" x14ac:dyDescent="0.4">
      <c r="A41" s="2"/>
      <c r="B41" s="101"/>
      <c r="C41" s="57"/>
      <c r="D41" s="5"/>
      <c r="E41" s="5"/>
      <c r="F41" s="5"/>
      <c r="G41" s="57"/>
      <c r="H41" s="5"/>
      <c r="I41" s="63"/>
      <c r="J41" s="123" t="str">
        <f>IF(G37&gt;G38,F37,IF(G38&gt;G37,F38,""))</f>
        <v/>
      </c>
      <c r="K41" s="71"/>
      <c r="L41" s="63"/>
      <c r="M41" s="5"/>
      <c r="N41" s="5"/>
      <c r="O41" s="57"/>
      <c r="T41" s="14"/>
      <c r="U41" s="14"/>
      <c r="V41" s="14"/>
      <c r="W41" s="14"/>
    </row>
    <row r="42" spans="1:23" ht="12.75" customHeight="1" x14ac:dyDescent="0.4">
      <c r="A42" s="2"/>
      <c r="B42" s="101"/>
      <c r="C42" s="57"/>
      <c r="D42" s="5"/>
      <c r="E42" s="5"/>
      <c r="F42" s="5"/>
      <c r="G42" s="57"/>
      <c r="H42" s="5"/>
      <c r="I42" s="67"/>
      <c r="J42" s="124" t="str">
        <f>IF(G45&gt;G46,F45,IF(G46&gt;G45,F46,""))</f>
        <v/>
      </c>
      <c r="K42" s="71"/>
      <c r="L42" s="5"/>
      <c r="M42" s="67"/>
      <c r="N42" s="5"/>
      <c r="O42" s="57"/>
      <c r="T42" s="14"/>
      <c r="U42" s="14"/>
      <c r="V42" s="14"/>
      <c r="W42" s="14"/>
    </row>
    <row r="43" spans="1:23" ht="12.75" customHeight="1" x14ac:dyDescent="0.4">
      <c r="A43" s="2">
        <v>5</v>
      </c>
      <c r="B43" s="77" t="str">
        <f>IF(C9&gt;C10,B10,IF(C10&gt;C9,B9,""))</f>
        <v/>
      </c>
      <c r="C43" s="71"/>
      <c r="D43" s="63"/>
      <c r="E43" s="5"/>
      <c r="F43" s="5"/>
      <c r="G43" s="57"/>
      <c r="H43" s="5"/>
      <c r="I43" s="67"/>
      <c r="J43" s="5"/>
      <c r="K43" s="57"/>
      <c r="L43" s="5"/>
      <c r="M43" s="67"/>
      <c r="N43" s="5"/>
      <c r="O43" s="57"/>
      <c r="T43" s="14"/>
      <c r="U43" s="14"/>
      <c r="V43" s="14"/>
      <c r="W43" s="14"/>
    </row>
    <row r="44" spans="1:23" ht="12.75" customHeight="1" x14ac:dyDescent="0.4">
      <c r="A44" s="2">
        <v>12</v>
      </c>
      <c r="B44" s="122" t="str">
        <f>IF(C11&gt;C12,B12,IF(C12&gt;C11,B11,""))</f>
        <v/>
      </c>
      <c r="C44" s="71"/>
      <c r="D44" s="5"/>
      <c r="E44" s="67"/>
      <c r="F44" s="5"/>
      <c r="G44" s="57"/>
      <c r="H44" s="5"/>
      <c r="I44" s="67"/>
      <c r="J44" s="5"/>
      <c r="K44" s="57"/>
      <c r="L44" s="5"/>
      <c r="M44" s="67"/>
      <c r="N44" s="5"/>
      <c r="O44" s="57"/>
      <c r="T44" s="14"/>
      <c r="U44" s="14"/>
      <c r="V44" s="14"/>
      <c r="W44" s="14"/>
    </row>
    <row r="45" spans="1:23" ht="12.75" customHeight="1" x14ac:dyDescent="0.4">
      <c r="A45" s="2"/>
      <c r="B45" s="101"/>
      <c r="C45" s="57"/>
      <c r="D45" s="5"/>
      <c r="E45" s="63"/>
      <c r="F45" s="99" t="str">
        <f>IF(C43&gt;C44,B43,IF(C44&gt;C43,B44,""))</f>
        <v/>
      </c>
      <c r="G45" s="71"/>
      <c r="H45" s="63"/>
      <c r="I45" s="67"/>
      <c r="J45" s="5"/>
      <c r="K45" s="57"/>
      <c r="L45" s="5"/>
      <c r="M45" s="67"/>
      <c r="N45" s="5"/>
      <c r="O45" s="57"/>
      <c r="T45" s="14"/>
      <c r="U45" s="14"/>
      <c r="V45" s="14"/>
      <c r="W45" s="14"/>
    </row>
    <row r="46" spans="1:23" ht="12.75" customHeight="1" x14ac:dyDescent="0.4">
      <c r="A46" s="2"/>
      <c r="B46" s="101"/>
      <c r="C46" s="57"/>
      <c r="D46" s="5"/>
      <c r="E46" s="67"/>
      <c r="F46" s="119" t="str">
        <f>IF(C47&gt;C48,B47,IF(C48&gt;C47,B48,""))</f>
        <v/>
      </c>
      <c r="G46" s="71"/>
      <c r="H46" s="5"/>
      <c r="I46" s="5"/>
      <c r="J46" s="5"/>
      <c r="K46" s="57"/>
      <c r="L46" s="5"/>
      <c r="M46" s="67"/>
      <c r="N46" s="5"/>
      <c r="O46" s="57"/>
      <c r="T46" s="14"/>
      <c r="U46" s="14"/>
      <c r="V46" s="14"/>
      <c r="W46" s="14"/>
    </row>
    <row r="47" spans="1:23" ht="12.75" customHeight="1" x14ac:dyDescent="0.4">
      <c r="A47" s="2">
        <v>13</v>
      </c>
      <c r="B47" s="116" t="str">
        <f>IF(C13&gt;C14,B14,IF(C14&gt;C13,B13,""))</f>
        <v/>
      </c>
      <c r="C47" s="71"/>
      <c r="D47" s="63"/>
      <c r="E47" s="67"/>
      <c r="F47" s="5"/>
      <c r="G47" s="57"/>
      <c r="H47" s="5"/>
      <c r="I47" s="5"/>
      <c r="J47" s="5"/>
      <c r="K47" s="57"/>
      <c r="L47" s="5"/>
      <c r="M47" s="67"/>
      <c r="N47" s="162" t="s">
        <v>276</v>
      </c>
      <c r="O47" s="148"/>
      <c r="T47" s="14"/>
      <c r="U47" s="14"/>
      <c r="V47" s="14"/>
      <c r="W47" s="14"/>
    </row>
    <row r="48" spans="1:23" ht="12.75" customHeight="1" x14ac:dyDescent="0.4">
      <c r="A48" s="2">
        <v>4</v>
      </c>
      <c r="B48" s="115" t="str">
        <f>IF(C15&gt;C16,B16,IF(C16&gt;C15,B15,""))</f>
        <v/>
      </c>
      <c r="C48" s="71"/>
      <c r="D48" s="5"/>
      <c r="E48" s="5"/>
      <c r="F48" s="5"/>
      <c r="G48" s="57"/>
      <c r="H48" s="5"/>
      <c r="I48" s="5"/>
      <c r="J48" s="5"/>
      <c r="K48" s="57"/>
      <c r="L48" s="5"/>
      <c r="M48" s="67"/>
      <c r="N48" s="142"/>
      <c r="O48" s="142"/>
      <c r="T48" s="14"/>
      <c r="U48" s="14"/>
      <c r="V48" s="14"/>
      <c r="W48" s="14"/>
    </row>
    <row r="49" spans="1:23" ht="12.75" customHeight="1" x14ac:dyDescent="0.4">
      <c r="A49" s="2"/>
      <c r="B49" s="101"/>
      <c r="C49" s="57"/>
      <c r="D49" s="5"/>
      <c r="E49" s="5"/>
      <c r="F49" s="57"/>
      <c r="G49" s="57"/>
      <c r="H49" s="5"/>
      <c r="I49" s="5"/>
      <c r="J49" s="57"/>
      <c r="K49" s="57"/>
      <c r="L49" s="5"/>
      <c r="M49" s="63"/>
      <c r="N49" s="123" t="str">
        <f>IF(K41&gt;K42,J41,IF(K42&gt;K41,J42,""))</f>
        <v/>
      </c>
      <c r="O49" s="71"/>
      <c r="T49" s="14"/>
      <c r="U49" s="14"/>
      <c r="V49" s="14"/>
      <c r="W49" s="14"/>
    </row>
    <row r="50" spans="1:23" ht="12.75" customHeight="1" x14ac:dyDescent="0.4">
      <c r="A50" s="2"/>
      <c r="B50" s="101"/>
      <c r="C50" s="57"/>
      <c r="D50" s="5"/>
      <c r="E50" s="5"/>
      <c r="F50" s="5"/>
      <c r="G50" s="57"/>
      <c r="H50" s="5"/>
      <c r="I50" s="5"/>
      <c r="J50" s="5"/>
      <c r="K50" s="57"/>
      <c r="L50" s="5"/>
      <c r="M50" s="67"/>
      <c r="N50" s="124" t="str">
        <f>IF(K57&gt;K58,J57,IF(K58&gt;K57,J58,""))</f>
        <v/>
      </c>
      <c r="O50" s="71"/>
      <c r="T50" s="14"/>
      <c r="U50" s="14"/>
      <c r="V50" s="14"/>
      <c r="W50" s="14"/>
    </row>
    <row r="51" spans="1:23" ht="12.75" customHeight="1" x14ac:dyDescent="0.4">
      <c r="A51" s="2">
        <v>3</v>
      </c>
      <c r="B51" s="77" t="str">
        <f>IF(C17&gt;C18,B18,IF(C18&gt;C17,B17,""))</f>
        <v/>
      </c>
      <c r="C51" s="71"/>
      <c r="D51" s="63"/>
      <c r="E51" s="5"/>
      <c r="F51" s="5"/>
      <c r="G51" s="57"/>
      <c r="H51" s="5"/>
      <c r="I51" s="5"/>
      <c r="J51" s="5"/>
      <c r="K51" s="57"/>
      <c r="L51" s="5"/>
      <c r="M51" s="67"/>
      <c r="N51" s="57" t="s">
        <v>273</v>
      </c>
      <c r="O51" s="57"/>
      <c r="T51" s="14"/>
      <c r="U51" s="14"/>
      <c r="V51" s="14"/>
      <c r="W51" s="14"/>
    </row>
    <row r="52" spans="1:23" ht="12.75" customHeight="1" x14ac:dyDescent="0.4">
      <c r="A52" s="2">
        <v>14</v>
      </c>
      <c r="B52" s="122" t="str">
        <f>IF(C19&gt;C20,B20,IF(C20&gt;C19,B19,""))</f>
        <v/>
      </c>
      <c r="C52" s="71"/>
      <c r="D52" s="5"/>
      <c r="E52" s="67"/>
      <c r="F52" s="5"/>
      <c r="G52" s="57"/>
      <c r="H52" s="5"/>
      <c r="I52" s="5"/>
      <c r="J52" s="5"/>
      <c r="K52" s="57"/>
      <c r="L52" s="5"/>
      <c r="M52" s="67"/>
      <c r="N52" s="5"/>
      <c r="O52" s="57"/>
      <c r="T52" s="14"/>
      <c r="U52" s="14"/>
      <c r="V52" s="14"/>
      <c r="W52" s="14"/>
    </row>
    <row r="53" spans="1:23" ht="12.75" customHeight="1" x14ac:dyDescent="0.4">
      <c r="A53" s="2"/>
      <c r="B53" s="101"/>
      <c r="C53" s="57"/>
      <c r="D53" s="5"/>
      <c r="E53" s="63"/>
      <c r="F53" s="123" t="str">
        <f>IF(C51&gt;C52,B51,IF(C52&gt;C51,B52,""))</f>
        <v/>
      </c>
      <c r="G53" s="71"/>
      <c r="H53" s="63"/>
      <c r="I53" s="5"/>
      <c r="J53" s="5"/>
      <c r="K53" s="57"/>
      <c r="L53" s="5"/>
      <c r="M53" s="67"/>
      <c r="N53" s="57"/>
      <c r="O53" s="57"/>
      <c r="T53" s="14"/>
      <c r="U53" s="14"/>
      <c r="V53" s="14"/>
      <c r="W53" s="14"/>
    </row>
    <row r="54" spans="1:23" ht="12.75" customHeight="1" x14ac:dyDescent="0.4">
      <c r="A54" s="2"/>
      <c r="B54" s="101"/>
      <c r="C54" s="57"/>
      <c r="D54" s="5"/>
      <c r="E54" s="67"/>
      <c r="F54" s="124" t="str">
        <f>IF(C55&gt;C56,B55,IF(C56&gt;C55,B56,""))</f>
        <v/>
      </c>
      <c r="G54" s="71"/>
      <c r="H54" s="5"/>
      <c r="I54" s="67"/>
      <c r="J54" s="5"/>
      <c r="K54" s="57"/>
      <c r="L54" s="5"/>
      <c r="M54" s="67"/>
      <c r="N54" s="5"/>
      <c r="O54" s="57"/>
      <c r="T54" s="14"/>
      <c r="U54" s="14"/>
      <c r="V54" s="14"/>
      <c r="W54" s="14"/>
    </row>
    <row r="55" spans="1:23" ht="12.75" customHeight="1" x14ac:dyDescent="0.4">
      <c r="A55" s="2">
        <v>11</v>
      </c>
      <c r="B55" s="116" t="str">
        <f>IF(C21&gt;C22,B22,IF(C22&gt;C21,B21,""))</f>
        <v/>
      </c>
      <c r="C55" s="71"/>
      <c r="D55" s="63"/>
      <c r="E55" s="67"/>
      <c r="F55" s="5"/>
      <c r="G55" s="57"/>
      <c r="H55" s="5"/>
      <c r="I55" s="67"/>
      <c r="J55" s="5"/>
      <c r="K55" s="57"/>
      <c r="L55" s="5"/>
      <c r="M55" s="67"/>
      <c r="N55" s="5"/>
      <c r="O55" s="57"/>
      <c r="T55" s="14"/>
      <c r="U55" s="14"/>
      <c r="V55" s="14"/>
      <c r="W55" s="14"/>
    </row>
    <row r="56" spans="1:23" ht="12.75" customHeight="1" x14ac:dyDescent="0.4">
      <c r="A56" s="2">
        <v>6</v>
      </c>
      <c r="B56" s="115" t="str">
        <f>IF(C23&gt;C24,B24,IF(C24&gt;C23,B23,""))</f>
        <v/>
      </c>
      <c r="C56" s="71"/>
      <c r="D56" s="5"/>
      <c r="E56" s="5"/>
      <c r="F56" s="5"/>
      <c r="G56" s="57"/>
      <c r="H56" s="5"/>
      <c r="I56" s="67"/>
      <c r="J56" s="5"/>
      <c r="K56" s="57"/>
      <c r="L56" s="5"/>
      <c r="M56" s="67"/>
      <c r="N56" s="5"/>
      <c r="O56" s="57"/>
      <c r="T56" s="14"/>
      <c r="U56" s="14"/>
      <c r="V56" s="14"/>
      <c r="W56" s="14"/>
    </row>
    <row r="57" spans="1:23" ht="12.75" customHeight="1" x14ac:dyDescent="0.4">
      <c r="A57" s="2"/>
      <c r="B57" s="101"/>
      <c r="C57" s="57"/>
      <c r="D57" s="5"/>
      <c r="E57" s="5"/>
      <c r="F57" s="5"/>
      <c r="G57" s="57"/>
      <c r="H57" s="5"/>
      <c r="I57" s="63"/>
      <c r="J57" s="99" t="str">
        <f>IF(G53&gt;G54,F53,IF(G54&gt;G53,F54,""))</f>
        <v/>
      </c>
      <c r="K57" s="71"/>
      <c r="L57" s="63"/>
      <c r="M57" s="67"/>
      <c r="N57" s="5"/>
      <c r="O57" s="57"/>
      <c r="T57" s="14"/>
      <c r="U57" s="14"/>
      <c r="V57" s="14"/>
      <c r="W57" s="14"/>
    </row>
    <row r="58" spans="1:23" ht="12.75" customHeight="1" x14ac:dyDescent="0.4">
      <c r="A58" s="2"/>
      <c r="B58" s="101"/>
      <c r="C58" s="57"/>
      <c r="D58" s="5"/>
      <c r="E58" s="5"/>
      <c r="F58" s="5"/>
      <c r="G58" s="57"/>
      <c r="H58" s="5"/>
      <c r="I58" s="67"/>
      <c r="J58" s="119" t="str">
        <f>IF(G61&gt;G62,F61,IF(G62&gt;G61,F62,""))</f>
        <v/>
      </c>
      <c r="K58" s="71"/>
      <c r="L58" s="5"/>
      <c r="M58" s="5"/>
      <c r="N58" s="5"/>
      <c r="O58" s="57"/>
      <c r="T58" s="14"/>
      <c r="U58" s="14"/>
      <c r="V58" s="14"/>
      <c r="W58" s="14"/>
    </row>
    <row r="59" spans="1:23" ht="12.75" customHeight="1" x14ac:dyDescent="0.4">
      <c r="A59" s="2">
        <v>7</v>
      </c>
      <c r="B59" s="77" t="str">
        <f>IF(C25&gt;C26,B26,IF(C26&gt;C25,B25,""))</f>
        <v/>
      </c>
      <c r="C59" s="71"/>
      <c r="D59" s="63"/>
      <c r="E59" s="5"/>
      <c r="F59" s="5"/>
      <c r="G59" s="57"/>
      <c r="H59" s="5"/>
      <c r="I59" s="67"/>
      <c r="J59" s="57" t="s">
        <v>274</v>
      </c>
      <c r="K59" s="57"/>
      <c r="L59" s="5"/>
      <c r="M59" s="5"/>
      <c r="N59" s="5"/>
      <c r="O59" s="57"/>
      <c r="T59" s="14"/>
      <c r="U59" s="14"/>
      <c r="V59" s="14"/>
      <c r="W59" s="14"/>
    </row>
    <row r="60" spans="1:23" ht="12.75" customHeight="1" x14ac:dyDescent="0.4">
      <c r="A60" s="2">
        <v>10</v>
      </c>
      <c r="B60" s="122" t="str">
        <f>IF(C27&gt;C28,B28,IF(C28&gt;C27,B27,""))</f>
        <v/>
      </c>
      <c r="C60" s="71"/>
      <c r="D60" s="5"/>
      <c r="E60" s="67"/>
      <c r="F60" s="5"/>
      <c r="G60" s="57"/>
      <c r="H60" s="5"/>
      <c r="I60" s="67"/>
      <c r="J60" s="5"/>
      <c r="K60" s="57"/>
      <c r="L60" s="5"/>
      <c r="M60" s="5"/>
      <c r="N60" s="5"/>
      <c r="O60" s="57"/>
      <c r="T60" s="14"/>
      <c r="U60" s="14"/>
      <c r="V60" s="14"/>
      <c r="W60" s="14"/>
    </row>
    <row r="61" spans="1:23" ht="12.75" customHeight="1" x14ac:dyDescent="0.4">
      <c r="A61" s="2"/>
      <c r="B61" s="101"/>
      <c r="C61" s="57"/>
      <c r="D61" s="5"/>
      <c r="E61" s="63"/>
      <c r="F61" s="99" t="str">
        <f>IF(C59&gt;C60,B59,IF(C60&gt;C59,B60,""))</f>
        <v/>
      </c>
      <c r="G61" s="71"/>
      <c r="H61" s="63"/>
      <c r="I61" s="67"/>
      <c r="J61" s="5"/>
      <c r="K61" s="57"/>
      <c r="L61" s="5"/>
      <c r="M61" s="5"/>
      <c r="N61" s="5"/>
      <c r="O61" s="57"/>
      <c r="T61" s="14"/>
      <c r="U61" s="14"/>
      <c r="V61" s="14"/>
      <c r="W61" s="14"/>
    </row>
    <row r="62" spans="1:23" ht="12.75" customHeight="1" x14ac:dyDescent="0.4">
      <c r="A62" s="2"/>
      <c r="B62" s="101"/>
      <c r="C62" s="57"/>
      <c r="D62" s="5"/>
      <c r="E62" s="67"/>
      <c r="F62" s="119" t="str">
        <f>IF(C63&gt;C64,B63,IF(C64&gt;C63,B64,""))</f>
        <v/>
      </c>
      <c r="G62" s="71"/>
      <c r="H62" s="5"/>
      <c r="I62" s="5"/>
      <c r="J62" s="5"/>
      <c r="K62" s="57"/>
      <c r="L62" s="5"/>
      <c r="M62" s="5"/>
      <c r="N62" s="5"/>
      <c r="O62" s="57"/>
      <c r="T62" s="14"/>
      <c r="U62" s="14"/>
      <c r="V62" s="14"/>
      <c r="W62" s="14"/>
    </row>
    <row r="63" spans="1:23" ht="12.75" customHeight="1" x14ac:dyDescent="0.4">
      <c r="A63" s="2">
        <v>15</v>
      </c>
      <c r="B63" s="116" t="str">
        <f>IF(C29&gt;C30,B30,IF(C30&gt;C29,B29,""))</f>
        <v/>
      </c>
      <c r="C63" s="71"/>
      <c r="D63" s="63"/>
      <c r="E63" s="67"/>
      <c r="F63" s="57" t="s">
        <v>275</v>
      </c>
      <c r="G63" s="57"/>
      <c r="H63" s="5"/>
      <c r="I63" s="5"/>
      <c r="J63" s="5"/>
      <c r="K63" s="57"/>
      <c r="L63" s="5"/>
      <c r="M63" s="5"/>
      <c r="N63" s="5"/>
      <c r="O63" s="57"/>
      <c r="T63" s="14"/>
      <c r="U63" s="14"/>
      <c r="V63" s="14"/>
      <c r="W63" s="14"/>
    </row>
    <row r="64" spans="1:23" ht="12.75" customHeight="1" x14ac:dyDescent="0.4">
      <c r="A64" s="2">
        <v>2</v>
      </c>
      <c r="B64" s="115" t="str">
        <f>IF(C31&gt;C32,B32,IF(C32&gt;C31,B31,""))</f>
        <v/>
      </c>
      <c r="C64" s="71"/>
      <c r="D64" s="5"/>
      <c r="E64" s="5"/>
      <c r="F64" s="5"/>
      <c r="G64" s="57"/>
      <c r="H64" s="5"/>
      <c r="I64" s="5"/>
      <c r="J64" s="5"/>
      <c r="K64" s="57"/>
      <c r="L64" s="5"/>
      <c r="M64" s="5"/>
      <c r="N64" s="5"/>
      <c r="O64" s="57"/>
      <c r="T64" s="14"/>
      <c r="U64" s="14"/>
      <c r="V64" s="14"/>
      <c r="W64" s="14"/>
    </row>
    <row r="65" spans="1:24" ht="12.75" customHeight="1" x14ac:dyDescent="0.4">
      <c r="A65" s="2"/>
      <c r="B65" s="101"/>
      <c r="C65" s="57"/>
      <c r="D65" s="5"/>
      <c r="E65" s="5"/>
      <c r="F65" s="5"/>
      <c r="G65" s="57"/>
      <c r="H65" s="5"/>
      <c r="I65" s="5"/>
      <c r="J65" s="5"/>
      <c r="K65" s="57"/>
      <c r="L65" s="5"/>
      <c r="M65" s="5"/>
      <c r="N65" s="5"/>
      <c r="O65" s="57"/>
      <c r="T65" s="14"/>
      <c r="U65" s="14"/>
      <c r="V65" s="14"/>
      <c r="W65" s="14"/>
    </row>
    <row r="66" spans="1:24" ht="12.75" customHeight="1" x14ac:dyDescent="0.4">
      <c r="A66" s="2"/>
      <c r="B66" s="101"/>
      <c r="C66" s="57"/>
      <c r="D66" s="5"/>
      <c r="E66" s="5"/>
      <c r="F66" s="5"/>
      <c r="G66" s="57"/>
      <c r="H66" s="5"/>
      <c r="I66" s="5"/>
      <c r="J66" s="5"/>
      <c r="K66" s="57"/>
      <c r="L66" s="5"/>
      <c r="M66" s="5"/>
      <c r="N66" s="5"/>
      <c r="O66" s="57"/>
      <c r="T66" s="14"/>
      <c r="U66" s="14"/>
      <c r="V66" s="14"/>
      <c r="W66" s="14"/>
    </row>
    <row r="67" spans="1:24" ht="12.75" customHeight="1" x14ac:dyDescent="0.4">
      <c r="A67" s="2"/>
      <c r="B67" s="62"/>
      <c r="C67" s="57"/>
      <c r="D67" s="5"/>
      <c r="E67" s="5"/>
      <c r="F67" s="5"/>
      <c r="G67" s="57"/>
      <c r="H67" s="5"/>
      <c r="I67" s="5"/>
      <c r="J67" s="5"/>
      <c r="K67" s="57"/>
      <c r="L67" s="5"/>
      <c r="M67" s="5"/>
      <c r="N67" s="5"/>
      <c r="O67" s="57"/>
      <c r="T67" s="14"/>
      <c r="U67" s="14"/>
      <c r="V67" s="14"/>
      <c r="W67" s="14"/>
    </row>
    <row r="68" spans="1:24" ht="12.75" customHeight="1" x14ac:dyDescent="0.4">
      <c r="A68" s="2">
        <v>34</v>
      </c>
      <c r="B68" s="125" t="str">
        <f>VLOOKUP(A68+32,scores!F$1:G$77,2,FALSE)</f>
        <v>BYE</v>
      </c>
      <c r="C68" s="60"/>
      <c r="D68" s="5"/>
      <c r="E68" s="5"/>
      <c r="F68" s="5"/>
      <c r="G68" s="164"/>
      <c r="H68" s="148"/>
      <c r="I68" s="148"/>
      <c r="J68" s="148"/>
      <c r="K68" s="148"/>
      <c r="L68" s="5"/>
      <c r="M68" s="5"/>
      <c r="N68" s="5"/>
      <c r="O68" s="57"/>
      <c r="T68" s="14"/>
      <c r="U68" s="14"/>
      <c r="V68" s="14"/>
      <c r="W68" s="14"/>
    </row>
    <row r="69" spans="1:24" ht="12.75" customHeight="1" x14ac:dyDescent="0.4">
      <c r="A69" s="2">
        <v>31</v>
      </c>
      <c r="B69" s="126" t="str">
        <f>VLOOKUP(A69+32,scores!F$1:G$77,2,FALSE)</f>
        <v>LEV Cherie Blanche &amp; Carlene Tunbridge</v>
      </c>
      <c r="C69" s="60"/>
      <c r="D69" s="5"/>
      <c r="E69" s="5"/>
      <c r="F69" s="62" t="s">
        <v>284</v>
      </c>
      <c r="G69" s="57"/>
      <c r="H69" s="5"/>
      <c r="I69" s="5"/>
      <c r="J69" s="5"/>
      <c r="K69" s="57"/>
      <c r="L69" s="5"/>
      <c r="M69" s="5"/>
      <c r="N69" s="5"/>
      <c r="O69" s="57"/>
      <c r="T69" s="14"/>
      <c r="U69" s="14"/>
      <c r="V69" s="14"/>
      <c r="W69" s="14"/>
    </row>
    <row r="70" spans="1:24" ht="12.75" customHeight="1" x14ac:dyDescent="0.4">
      <c r="A70" s="2">
        <v>33</v>
      </c>
      <c r="B70" s="66" t="str">
        <f>VLOOKUP(A70+32,scores!F$1:G$77,2,FALSE)</f>
        <v>TOK Leisa Rogers &amp; Mike Nunn</v>
      </c>
      <c r="C70" s="60"/>
      <c r="D70" s="5"/>
      <c r="E70" s="5"/>
      <c r="F70" s="5" t="s">
        <v>285</v>
      </c>
      <c r="G70" s="57"/>
      <c r="H70" s="5"/>
      <c r="I70" s="5"/>
      <c r="J70" s="5"/>
      <c r="K70" s="57"/>
      <c r="L70" s="5"/>
      <c r="M70" s="5"/>
      <c r="N70" s="5"/>
      <c r="O70" s="57"/>
      <c r="T70" s="14"/>
      <c r="U70" s="14"/>
      <c r="V70" s="14"/>
      <c r="W70" s="14"/>
    </row>
    <row r="71" spans="1:24" ht="12.75" customHeight="1" x14ac:dyDescent="0.4">
      <c r="A71" s="2">
        <v>32</v>
      </c>
      <c r="B71" s="70" t="str">
        <f>VLOOKUP(A71+32,scores!F$1:G$77,2,FALSE)</f>
        <v>MAN Josie Tahana &amp; GG Tahana</v>
      </c>
      <c r="C71" s="60"/>
      <c r="D71" s="5"/>
      <c r="E71" s="5"/>
      <c r="G71" s="57"/>
      <c r="H71" s="5"/>
      <c r="I71" s="5"/>
      <c r="J71" s="5"/>
      <c r="K71" s="57"/>
      <c r="L71" s="5"/>
      <c r="M71" s="5"/>
      <c r="N71" s="5"/>
      <c r="O71" s="57"/>
      <c r="T71" s="14"/>
      <c r="U71" s="14"/>
      <c r="V71" s="14"/>
      <c r="W71" s="14"/>
    </row>
    <row r="72" spans="1:24" ht="12.75" customHeight="1" x14ac:dyDescent="0.35">
      <c r="B72" s="62"/>
      <c r="T72" s="14"/>
      <c r="U72" s="14"/>
      <c r="V72" s="14"/>
      <c r="W72" s="14"/>
    </row>
    <row r="73" spans="1:24" ht="12.75" customHeight="1" x14ac:dyDescent="0.4">
      <c r="A73" s="2">
        <v>1</v>
      </c>
      <c r="B73" s="125" t="str">
        <f>VLOOKUP(A73+32,scores!F$1:G$77,2,FALSE)</f>
        <v>KAW Colin Kahukiwa &amp; Richard Mackay</v>
      </c>
      <c r="C73" s="60"/>
      <c r="D73" s="63"/>
      <c r="E73" s="5"/>
      <c r="F73" s="127"/>
      <c r="G73" s="57"/>
      <c r="H73" s="5"/>
      <c r="I73" s="5"/>
      <c r="J73" s="162" t="str">
        <f>sections!B1</f>
        <v>CNZ Masters Pairs</v>
      </c>
      <c r="K73" s="148"/>
      <c r="L73" s="148"/>
      <c r="M73" s="148"/>
      <c r="N73" s="148"/>
      <c r="O73" s="148"/>
      <c r="P73" s="148"/>
      <c r="Q73" s="5"/>
      <c r="R73" s="5"/>
      <c r="S73" s="57"/>
      <c r="T73" s="14">
        <f>IF(C68&gt;C69,B69,IF(C69&gt;C68,B68,31))</f>
        <v>31</v>
      </c>
      <c r="U73" s="14" t="e">
        <f>VLOOKUP(T73,scores!$G$1:$H$77,2,FALSE)</f>
        <v>#N/A</v>
      </c>
      <c r="V73" s="14" t="e">
        <f t="shared" ref="V73:V90" si="0">RANK(U73,U$73:U$90,1)</f>
        <v>#N/A</v>
      </c>
      <c r="W73" s="14">
        <f t="shared" ref="W73:W90" si="1">T73</f>
        <v>31</v>
      </c>
      <c r="X73" s="14"/>
    </row>
    <row r="74" spans="1:24" ht="12.75" customHeight="1" x14ac:dyDescent="0.4">
      <c r="A74" s="2">
        <v>32</v>
      </c>
      <c r="B74" s="128" t="str">
        <f>IF(C70&gt;C71,B70,IF(C71&gt;C70,B71,""))</f>
        <v/>
      </c>
      <c r="C74" s="60"/>
      <c r="D74" s="5"/>
      <c r="E74" s="63"/>
      <c r="F74" s="129" t="str">
        <f>IF(C73&gt;C74,B73,IF(C74&gt;C73,B74,""))</f>
        <v/>
      </c>
      <c r="G74" s="60"/>
      <c r="H74" s="63"/>
      <c r="I74" s="5"/>
      <c r="J74" s="148"/>
      <c r="K74" s="148"/>
      <c r="L74" s="148"/>
      <c r="M74" s="148"/>
      <c r="N74" s="148"/>
      <c r="O74" s="148"/>
      <c r="P74" s="148"/>
      <c r="Q74" s="5"/>
      <c r="R74" s="5"/>
      <c r="S74" s="57"/>
      <c r="T74" s="14">
        <f>IF(C70&gt;C71,B71,IF(C71&gt;C70,B70,32))</f>
        <v>32</v>
      </c>
      <c r="U74" s="14" t="e">
        <f>VLOOKUP(T74,scores!$G$1:$H$77,2,FALSE)</f>
        <v>#N/A</v>
      </c>
      <c r="V74" s="14" t="e">
        <f t="shared" si="0"/>
        <v>#N/A</v>
      </c>
      <c r="W74" s="14">
        <f t="shared" si="1"/>
        <v>32</v>
      </c>
      <c r="X74" s="14"/>
    </row>
    <row r="75" spans="1:24" ht="12.75" customHeight="1" x14ac:dyDescent="0.4">
      <c r="A75" s="2">
        <v>17</v>
      </c>
      <c r="B75" s="66" t="str">
        <f>VLOOKUP(A75+32,scores!F$1:G$77,2,FALSE)</f>
        <v>TOK Peter &amp; Sheryl Wills</v>
      </c>
      <c r="C75" s="60"/>
      <c r="D75" s="35"/>
      <c r="E75" s="67"/>
      <c r="F75" s="130" t="str">
        <f>IF(C75&gt;C76,B75,IF(C76&gt;C75,B76,""))</f>
        <v/>
      </c>
      <c r="G75" s="60"/>
      <c r="H75" s="5"/>
      <c r="I75" s="67"/>
      <c r="J75" s="5"/>
      <c r="K75" s="161" t="str">
        <f>sections!D1</f>
        <v>14/07/2025 - 15/07/2025</v>
      </c>
      <c r="L75" s="148"/>
      <c r="M75" s="148"/>
      <c r="N75" s="148"/>
      <c r="O75" s="148"/>
      <c r="P75" s="148"/>
      <c r="Q75" s="5"/>
      <c r="R75" s="5"/>
      <c r="S75" s="57"/>
      <c r="T75" s="14">
        <f>IF(C73&gt;C74,"1BYE",IF(C74&gt;C73,B73,1))</f>
        <v>1</v>
      </c>
      <c r="U75" s="14" t="e">
        <f>VLOOKUP(T75,scores!$G$1:$H$77,2,FALSE)</f>
        <v>#N/A</v>
      </c>
      <c r="V75" s="14" t="e">
        <f t="shared" si="0"/>
        <v>#N/A</v>
      </c>
      <c r="W75" s="14">
        <f t="shared" si="1"/>
        <v>1</v>
      </c>
      <c r="X75" s="14"/>
    </row>
    <row r="76" spans="1:24" ht="12.75" customHeight="1" x14ac:dyDescent="0.4">
      <c r="A76" s="2">
        <v>16</v>
      </c>
      <c r="B76" s="70" t="str">
        <f>VLOOKUP(A76+32,scores!F$1:G$77,2,FALSE)</f>
        <v>WHG John Stevens &amp; Jim Devine</v>
      </c>
      <c r="C76" s="60"/>
      <c r="D76" s="5"/>
      <c r="E76" s="5"/>
      <c r="F76" s="7"/>
      <c r="G76" s="57"/>
      <c r="H76" s="5"/>
      <c r="I76" s="63"/>
      <c r="J76" s="129" t="str">
        <f>IF(G74&gt;G75,F74,IF(G75&gt;G74,F75,""))</f>
        <v/>
      </c>
      <c r="K76" s="71"/>
      <c r="L76" s="63"/>
      <c r="M76" s="5"/>
      <c r="N76" s="5"/>
      <c r="O76" s="57"/>
      <c r="P76" s="5"/>
      <c r="Q76" s="5"/>
      <c r="R76" s="5"/>
      <c r="S76" s="57"/>
      <c r="T76" s="14">
        <f>IF(C75&gt;C76,B76,IF(C76&gt;C75,B75,16))</f>
        <v>16</v>
      </c>
      <c r="U76" s="14" t="e">
        <f>VLOOKUP(T76,scores!$G$1:$H$77,2,FALSE)</f>
        <v>#N/A</v>
      </c>
      <c r="V76" s="14" t="e">
        <f t="shared" si="0"/>
        <v>#N/A</v>
      </c>
      <c r="W76" s="14">
        <f t="shared" si="1"/>
        <v>16</v>
      </c>
      <c r="X76" s="14"/>
    </row>
    <row r="77" spans="1:24" ht="12.75" customHeight="1" x14ac:dyDescent="0.4">
      <c r="A77" s="2">
        <v>9</v>
      </c>
      <c r="B77" s="125" t="str">
        <f>VLOOKUP(A77+32,scores!F$1:G$77,2,FALSE)</f>
        <v>OTA Benjamin Vili &amp; Palepoi Papalosa</v>
      </c>
      <c r="C77" s="60"/>
      <c r="D77" s="63"/>
      <c r="E77" s="5"/>
      <c r="F77" s="7"/>
      <c r="G77" s="57"/>
      <c r="H77" s="5"/>
      <c r="I77" s="67"/>
      <c r="J77" s="130" t="str">
        <f>IF(G78&gt;G79,F78,IF(G79&gt;G78,F79,""))</f>
        <v/>
      </c>
      <c r="K77" s="71"/>
      <c r="L77" s="5"/>
      <c r="M77" s="67"/>
      <c r="N77" s="5"/>
      <c r="P77" s="5"/>
      <c r="Q77" s="5"/>
      <c r="R77" s="57"/>
      <c r="S77" s="57"/>
      <c r="T77" s="14">
        <f>IF(C77&gt;C78,B78,IF(C78&gt;C77,B77,9))</f>
        <v>9</v>
      </c>
      <c r="U77" s="14" t="e">
        <f>VLOOKUP(T77,scores!$G$1:$H$77,2,FALSE)</f>
        <v>#N/A</v>
      </c>
      <c r="V77" s="14" t="e">
        <f t="shared" si="0"/>
        <v>#N/A</v>
      </c>
      <c r="W77" s="14">
        <f t="shared" si="1"/>
        <v>9</v>
      </c>
      <c r="X77" s="14"/>
    </row>
    <row r="78" spans="1:24" ht="12.75" customHeight="1" x14ac:dyDescent="0.4">
      <c r="A78" s="2">
        <v>24</v>
      </c>
      <c r="B78" s="126" t="str">
        <f>VLOOKUP(A78+32,scores!F$1:G$77,2,FALSE)</f>
        <v>SWA Grant Stacey &amp; Cynthia Thompson</v>
      </c>
      <c r="C78" s="60"/>
      <c r="D78" s="5"/>
      <c r="E78" s="63"/>
      <c r="F78" s="99" t="str">
        <f>IF(C77&gt;C78,B77,IF(C78&gt;C77,B78,""))</f>
        <v/>
      </c>
      <c r="G78" s="71"/>
      <c r="H78" s="63"/>
      <c r="I78" s="67"/>
      <c r="J78" s="7"/>
      <c r="K78" s="57"/>
      <c r="L78" s="5"/>
      <c r="M78" s="67"/>
      <c r="N78" s="5"/>
      <c r="P78" s="5"/>
      <c r="Q78" s="5"/>
      <c r="R78" s="2"/>
      <c r="S78" s="57"/>
      <c r="T78" s="14">
        <f>IF(C79&gt;C80,B80,IF(C80&gt;C79,B79,8))</f>
        <v>8</v>
      </c>
      <c r="U78" s="14" t="e">
        <f>VLOOKUP(T78,scores!$G$1:$H$77,2,FALSE)</f>
        <v>#N/A</v>
      </c>
      <c r="V78" s="14" t="e">
        <f t="shared" si="0"/>
        <v>#N/A</v>
      </c>
      <c r="W78" s="14">
        <f t="shared" si="1"/>
        <v>8</v>
      </c>
      <c r="X78" s="14"/>
    </row>
    <row r="79" spans="1:24" ht="12.75" customHeight="1" x14ac:dyDescent="0.4">
      <c r="A79" s="2">
        <v>25</v>
      </c>
      <c r="B79" s="66" t="str">
        <f>VLOOKUP(A79+32,scores!F$1:G$77,2,FALSE)</f>
        <v>NSC Mou &amp; Frances Kokaua</v>
      </c>
      <c r="C79" s="60"/>
      <c r="D79" s="35"/>
      <c r="E79" s="67"/>
      <c r="F79" s="119" t="str">
        <f>IF(C79&gt;C80,B79,IF(C80&gt;C79,B80,""))</f>
        <v/>
      </c>
      <c r="G79" s="71"/>
      <c r="H79" s="5"/>
      <c r="I79" s="5"/>
      <c r="J79" s="7"/>
      <c r="K79" s="57"/>
      <c r="L79" s="5"/>
      <c r="M79" s="67"/>
      <c r="N79" s="5"/>
      <c r="O79" s="57"/>
      <c r="P79" s="5"/>
      <c r="Q79" s="5"/>
      <c r="R79" s="5"/>
      <c r="S79" s="57"/>
      <c r="T79" s="14">
        <f>IF(C81&gt;C82,B82,IF(C82&gt;C81,B81,5))</f>
        <v>5</v>
      </c>
      <c r="U79" s="14" t="e">
        <f>VLOOKUP(T79,scores!$G$1:$H$77,2,FALSE)</f>
        <v>#N/A</v>
      </c>
      <c r="V79" s="14" t="e">
        <f t="shared" si="0"/>
        <v>#N/A</v>
      </c>
      <c r="W79" s="14">
        <f t="shared" si="1"/>
        <v>5</v>
      </c>
      <c r="X79" s="14"/>
    </row>
    <row r="80" spans="1:24" ht="12.75" customHeight="1" x14ac:dyDescent="0.4">
      <c r="A80" s="2">
        <v>8</v>
      </c>
      <c r="B80" s="70" t="str">
        <f>VLOOKUP(A80+32,scores!F$1:G$77,2,FALSE)</f>
        <v>OTA Sisi Ngata &amp; Lani Pakieto</v>
      </c>
      <c r="C80" s="60"/>
      <c r="D80" s="5"/>
      <c r="E80" s="5"/>
      <c r="F80" s="7"/>
      <c r="G80" s="57"/>
      <c r="H80" s="5"/>
      <c r="I80" s="5"/>
      <c r="J80" s="7"/>
      <c r="K80" s="57"/>
      <c r="L80" s="5"/>
      <c r="M80" s="63"/>
      <c r="N80" s="129" t="str">
        <f>IF(K76&gt;K77,J76,IF(K77&gt;K76,J77,""))</f>
        <v/>
      </c>
      <c r="O80" s="71"/>
      <c r="P80" s="63"/>
      <c r="Q80" s="5"/>
      <c r="R80" s="5"/>
      <c r="S80" s="57"/>
      <c r="T80" s="14">
        <f>IF(C83&gt;C84,B84,IF(C84&gt;C83,B83,12))</f>
        <v>12</v>
      </c>
      <c r="U80" s="14" t="e">
        <f>VLOOKUP(T80,scores!$G$1:$H$77,2,FALSE)</f>
        <v>#N/A</v>
      </c>
      <c r="V80" s="14" t="e">
        <f t="shared" si="0"/>
        <v>#N/A</v>
      </c>
      <c r="W80" s="14">
        <f t="shared" si="1"/>
        <v>12</v>
      </c>
      <c r="X80" s="14"/>
    </row>
    <row r="81" spans="1:24" ht="12.75" customHeight="1" x14ac:dyDescent="0.4">
      <c r="A81" s="2">
        <v>5</v>
      </c>
      <c r="B81" s="125" t="str">
        <f>VLOOKUP(A81+32,scores!F$1:G$77,2,FALSE)</f>
        <v>PAT Robyn Harris &amp; Louis Erueti</v>
      </c>
      <c r="C81" s="60"/>
      <c r="D81" s="63"/>
      <c r="E81" s="5"/>
      <c r="F81" s="7"/>
      <c r="G81" s="57"/>
      <c r="H81" s="5"/>
      <c r="I81" s="5"/>
      <c r="J81" s="7"/>
      <c r="K81" s="57"/>
      <c r="L81" s="5"/>
      <c r="M81" s="67"/>
      <c r="N81" s="130" t="str">
        <f>IF(K84&gt;K85,J84,IF(K85&gt;K84,J85,""))</f>
        <v/>
      </c>
      <c r="O81" s="71"/>
      <c r="P81" s="5"/>
      <c r="Q81" s="67"/>
      <c r="R81" s="5"/>
      <c r="T81" s="14">
        <f>IF(C85&gt;C86,B86,IF(C86&gt;C85,B85,13))</f>
        <v>13</v>
      </c>
      <c r="U81" s="14" t="e">
        <f>VLOOKUP(T81,scores!$G$1:$H$77,2,FALSE)</f>
        <v>#N/A</v>
      </c>
      <c r="V81" s="14" t="e">
        <f t="shared" si="0"/>
        <v>#N/A</v>
      </c>
      <c r="W81" s="14">
        <f t="shared" si="1"/>
        <v>13</v>
      </c>
      <c r="X81" s="14"/>
    </row>
    <row r="82" spans="1:24" ht="12.75" customHeight="1" x14ac:dyDescent="0.4">
      <c r="A82" s="2">
        <v>28</v>
      </c>
      <c r="B82" s="126" t="str">
        <f>VLOOKUP(A82+32,scores!F$1:G$77,2,FALSE)</f>
        <v>WKE Denise Brennock &amp; Chris Tubby</v>
      </c>
      <c r="C82" s="60"/>
      <c r="D82" s="5"/>
      <c r="E82" s="63"/>
      <c r="F82" s="129" t="str">
        <f>IF(C81&gt;C82,B81,IF(C82&gt;C81,B82,""))</f>
        <v/>
      </c>
      <c r="G82" s="60"/>
      <c r="H82" s="63"/>
      <c r="I82" s="5"/>
      <c r="J82" s="7"/>
      <c r="K82" s="57"/>
      <c r="L82" s="5"/>
      <c r="M82" s="67"/>
      <c r="N82" s="5"/>
      <c r="O82" s="57"/>
      <c r="P82" s="5"/>
      <c r="Q82" s="67"/>
      <c r="R82" s="5"/>
      <c r="T82" s="14">
        <f>IF(C87&gt;C88,B88,IF(C88&gt;C87,B87,4))</f>
        <v>4</v>
      </c>
      <c r="U82" s="14" t="e">
        <f>VLOOKUP(T82,scores!$G$1:$H$77,2,FALSE)</f>
        <v>#N/A</v>
      </c>
      <c r="V82" s="14" t="e">
        <f t="shared" si="0"/>
        <v>#N/A</v>
      </c>
      <c r="W82" s="14">
        <f t="shared" si="1"/>
        <v>4</v>
      </c>
      <c r="X82" s="14"/>
    </row>
    <row r="83" spans="1:24" ht="12.75" customHeight="1" x14ac:dyDescent="0.4">
      <c r="A83" s="2">
        <v>21</v>
      </c>
      <c r="B83" s="66" t="str">
        <f>VLOOKUP(A83+32,scores!F$1:G$77,2,FALSE)</f>
        <v>HOW Nina Massold &amp; Paul Gardner-Brown</v>
      </c>
      <c r="C83" s="60"/>
      <c r="D83" s="35"/>
      <c r="E83" s="67"/>
      <c r="F83" s="130" t="str">
        <f>IF(C83&gt;C84,B83,IF(C84&gt;C83,B84,""))</f>
        <v/>
      </c>
      <c r="G83" s="60"/>
      <c r="H83" s="5"/>
      <c r="I83" s="67"/>
      <c r="J83" s="7"/>
      <c r="K83" s="57"/>
      <c r="L83" s="5"/>
      <c r="M83" s="67"/>
      <c r="N83" s="5"/>
      <c r="O83" s="57"/>
      <c r="P83" s="5"/>
      <c r="Q83" s="67"/>
      <c r="R83" s="5"/>
      <c r="T83" s="14">
        <f>IF(C89&gt;C90,B90,IF(C90&gt;C89,B89,3))</f>
        <v>3</v>
      </c>
      <c r="U83" s="14" t="e">
        <f>VLOOKUP(T83,scores!$G$1:$H$77,2,FALSE)</f>
        <v>#N/A</v>
      </c>
      <c r="V83" s="14" t="e">
        <f t="shared" si="0"/>
        <v>#N/A</v>
      </c>
      <c r="W83" s="14">
        <f t="shared" si="1"/>
        <v>3</v>
      </c>
      <c r="X83" s="14"/>
    </row>
    <row r="84" spans="1:24" ht="12.75" customHeight="1" x14ac:dyDescent="0.4">
      <c r="A84" s="2">
        <v>12</v>
      </c>
      <c r="B84" s="70" t="str">
        <f>VLOOKUP(A84+32,scores!F$1:G$77,2,FALSE)</f>
        <v>RIC John Whatuira &amp; William Pompey</v>
      </c>
      <c r="C84" s="60"/>
      <c r="D84" s="5"/>
      <c r="E84" s="5"/>
      <c r="F84" s="7"/>
      <c r="G84" s="57"/>
      <c r="H84" s="5"/>
      <c r="I84" s="63"/>
      <c r="J84" s="99" t="str">
        <f>IF(G82&gt;G83,F82,IF(G83&gt;G82,F83,""))</f>
        <v/>
      </c>
      <c r="K84" s="71"/>
      <c r="L84" s="63"/>
      <c r="M84" s="67"/>
      <c r="N84" s="5"/>
      <c r="O84" s="57"/>
      <c r="P84" s="5"/>
      <c r="Q84" s="67"/>
      <c r="R84" s="5"/>
      <c r="T84" s="14">
        <f>IF(C91&gt;C92,B92,IF(C92&gt;C91,B91,14))</f>
        <v>14</v>
      </c>
      <c r="U84" s="14" t="e">
        <f>VLOOKUP(T84,scores!$G$1:$H$77,2,FALSE)</f>
        <v>#N/A</v>
      </c>
      <c r="V84" s="14" t="e">
        <f t="shared" si="0"/>
        <v>#N/A</v>
      </c>
      <c r="W84" s="14">
        <f t="shared" si="1"/>
        <v>14</v>
      </c>
      <c r="X84" s="14"/>
    </row>
    <row r="85" spans="1:24" ht="12.75" customHeight="1" x14ac:dyDescent="0.4">
      <c r="A85" s="2">
        <v>13</v>
      </c>
      <c r="B85" s="125" t="str">
        <f>VLOOKUP(A85+32,scores!F$1:G$77,2,FALSE)</f>
        <v>NOR Tony Woods &amp; Chris Williams</v>
      </c>
      <c r="C85" s="60"/>
      <c r="D85" s="63"/>
      <c r="E85" s="5"/>
      <c r="F85" s="7"/>
      <c r="G85" s="57"/>
      <c r="H85" s="5"/>
      <c r="I85" s="67"/>
      <c r="J85" s="119" t="str">
        <f>IF(G86&gt;G87,F86,IF(G87&gt;G86,F87,""))</f>
        <v/>
      </c>
      <c r="K85" s="71"/>
      <c r="L85" s="5"/>
      <c r="M85" s="5"/>
      <c r="N85" s="5"/>
      <c r="O85" s="57"/>
      <c r="P85" s="5"/>
      <c r="Q85" s="67"/>
      <c r="R85" s="5"/>
      <c r="S85" s="57"/>
      <c r="T85" s="14">
        <f>IF(C93&gt;C94,B94,IF(C94&gt;C93,B93,11))</f>
        <v>11</v>
      </c>
      <c r="U85" s="14" t="e">
        <f>VLOOKUP(T85,scores!$G$1:$H$77,2,FALSE)</f>
        <v>#N/A</v>
      </c>
      <c r="V85" s="14" t="e">
        <f t="shared" si="0"/>
        <v>#N/A</v>
      </c>
      <c r="W85" s="14">
        <f t="shared" si="1"/>
        <v>11</v>
      </c>
      <c r="X85" s="14"/>
    </row>
    <row r="86" spans="1:24" ht="12.75" customHeight="1" x14ac:dyDescent="0.4">
      <c r="A86" s="2">
        <v>20</v>
      </c>
      <c r="B86" s="126" t="str">
        <f>VLOOKUP(A86+32,scores!F$1:G$77,2,FALSE)</f>
        <v>KAI Lee Early &amp; Trish O'Neill</v>
      </c>
      <c r="C86" s="60"/>
      <c r="D86" s="5"/>
      <c r="E86" s="63"/>
      <c r="F86" s="99" t="str">
        <f>IF(C85&gt;C86,B85,IF(C86&gt;C85,B86,""))</f>
        <v/>
      </c>
      <c r="G86" s="71"/>
      <c r="H86" s="63"/>
      <c r="I86" s="67"/>
      <c r="J86" s="5"/>
      <c r="K86" s="57"/>
      <c r="L86" s="5"/>
      <c r="M86" s="5"/>
      <c r="N86" s="162" t="s">
        <v>277</v>
      </c>
      <c r="O86" s="148"/>
      <c r="P86" s="5"/>
      <c r="Q86" s="67"/>
      <c r="R86" s="5"/>
      <c r="S86" s="57"/>
      <c r="T86" s="14">
        <f>IF(C95&gt;C96,B96,IF(C96&gt;C95,B95,6))</f>
        <v>6</v>
      </c>
      <c r="U86" s="14" t="e">
        <f>VLOOKUP(T86,scores!$G$1:$H$77,2,FALSE)</f>
        <v>#N/A</v>
      </c>
      <c r="V86" s="14" t="e">
        <f t="shared" si="0"/>
        <v>#N/A</v>
      </c>
      <c r="W86" s="14">
        <f t="shared" si="1"/>
        <v>6</v>
      </c>
      <c r="X86" s="14"/>
    </row>
    <row r="87" spans="1:24" ht="12.75" customHeight="1" x14ac:dyDescent="0.4">
      <c r="A87" s="2">
        <v>29</v>
      </c>
      <c r="B87" s="66" t="str">
        <f>VLOOKUP(A87+32,scores!F$1:G$77,2,FALSE)</f>
        <v>INV Mike McKenzie &amp; Wendy Stevens</v>
      </c>
      <c r="C87" s="60"/>
      <c r="D87" s="35"/>
      <c r="E87" s="67"/>
      <c r="F87" s="119" t="str">
        <f>IF(C87&gt;C88,B87,IF(C88&gt;C87,B88,""))</f>
        <v/>
      </c>
      <c r="G87" s="71"/>
      <c r="H87" s="5"/>
      <c r="I87" s="5"/>
      <c r="J87" s="5"/>
      <c r="K87" s="57"/>
      <c r="L87" s="5"/>
      <c r="M87" s="5"/>
      <c r="N87" s="142"/>
      <c r="O87" s="142"/>
      <c r="P87" s="5"/>
      <c r="Q87" s="67"/>
      <c r="S87" s="57"/>
      <c r="T87" s="14">
        <f>IF(C97&gt;C98,B98,IF(C98&gt;C97,B97,7))</f>
        <v>7</v>
      </c>
      <c r="U87" s="14" t="e">
        <f>VLOOKUP(T87,scores!$G$1:$H$77,2,FALSE)</f>
        <v>#N/A</v>
      </c>
      <c r="V87" s="14" t="e">
        <f t="shared" si="0"/>
        <v>#N/A</v>
      </c>
      <c r="W87" s="14">
        <f t="shared" si="1"/>
        <v>7</v>
      </c>
      <c r="X87" s="14"/>
    </row>
    <row r="88" spans="1:24" ht="12.75" customHeight="1" x14ac:dyDescent="0.4">
      <c r="A88" s="2">
        <v>4</v>
      </c>
      <c r="B88" s="70" t="str">
        <f>VLOOKUP(A88+32,scores!F$1:G$77,2,FALSE)</f>
        <v>MAT Kevin Crighton &amp; Brian Morgan</v>
      </c>
      <c r="C88" s="60"/>
      <c r="D88" s="5"/>
      <c r="E88" s="5"/>
      <c r="F88" s="7"/>
      <c r="G88" s="57"/>
      <c r="H88" s="5"/>
      <c r="I88" s="5"/>
      <c r="J88" s="5"/>
      <c r="K88" s="57"/>
      <c r="L88" s="5"/>
      <c r="M88" s="5"/>
      <c r="N88" s="99" t="str">
        <f>IF(O80&gt;O81,N80,IF(O81&gt;O80,N81,""))</f>
        <v/>
      </c>
      <c r="O88" s="131"/>
      <c r="P88" s="35"/>
      <c r="Q88" s="5"/>
      <c r="S88" s="57"/>
      <c r="T88" s="14">
        <f>IF(C99&gt;C100,B100,IF(C100&gt;C99,B99,10))</f>
        <v>10</v>
      </c>
      <c r="U88" s="14" t="e">
        <f>VLOOKUP(T88,scores!$G$1:$H$77,2,FALSE)</f>
        <v>#N/A</v>
      </c>
      <c r="V88" s="14" t="e">
        <f t="shared" si="0"/>
        <v>#N/A</v>
      </c>
      <c r="W88" s="14">
        <f t="shared" si="1"/>
        <v>10</v>
      </c>
      <c r="X88" s="14"/>
    </row>
    <row r="89" spans="1:24" ht="12.75" customHeight="1" x14ac:dyDescent="0.4">
      <c r="A89" s="2">
        <v>3</v>
      </c>
      <c r="B89" s="125" t="str">
        <f>VLOOKUP(A89+32,scores!F$1:G$77,2,FALSE)</f>
        <v>TGA Tom Cook &amp; George Elvin</v>
      </c>
      <c r="C89" s="60"/>
      <c r="D89" s="63"/>
      <c r="E89" s="5"/>
      <c r="F89" s="7"/>
      <c r="G89" s="57"/>
      <c r="H89" s="5"/>
      <c r="I89" s="5"/>
      <c r="J89" s="5"/>
      <c r="K89" s="57"/>
      <c r="L89" s="5"/>
      <c r="M89" s="5"/>
      <c r="N89" s="119" t="str">
        <f>IF(O96&gt;O97,N96,IF(O97&gt;O96,N97,""))</f>
        <v/>
      </c>
      <c r="O89" s="131"/>
      <c r="P89" s="32"/>
      <c r="Q89" s="5"/>
      <c r="S89" s="57"/>
      <c r="T89" s="14">
        <f>IF(C101&gt;C102,B102,IF(C102&gt;C101,B101,15))</f>
        <v>15</v>
      </c>
      <c r="U89" s="14" t="e">
        <f>VLOOKUP(T89,scores!$G$1:$H$77,2,FALSE)</f>
        <v>#N/A</v>
      </c>
      <c r="V89" s="14" t="e">
        <f t="shared" si="0"/>
        <v>#N/A</v>
      </c>
      <c r="W89" s="14">
        <f t="shared" si="1"/>
        <v>15</v>
      </c>
      <c r="X89" s="14"/>
    </row>
    <row r="90" spans="1:24" ht="12.75" customHeight="1" x14ac:dyDescent="0.4">
      <c r="A90" s="2">
        <v>30</v>
      </c>
      <c r="B90" s="126" t="str">
        <f>VLOOKUP(A90+32,scores!F$1:G$77,2,FALSE)</f>
        <v>BULLS Tracey Holdaway &amp; Michele Gullery</v>
      </c>
      <c r="C90" s="60"/>
      <c r="D90" s="5"/>
      <c r="E90" s="63"/>
      <c r="F90" s="129" t="str">
        <f>IF(C89&gt;C90,B89,IF(C90&gt;C89,B90,""))</f>
        <v/>
      </c>
      <c r="G90" s="71"/>
      <c r="H90" s="63"/>
      <c r="I90" s="5"/>
      <c r="J90" s="5"/>
      <c r="K90" s="57"/>
      <c r="L90" s="5"/>
      <c r="M90" s="5"/>
      <c r="N90" s="57" t="s">
        <v>273</v>
      </c>
      <c r="O90" s="57"/>
      <c r="P90" s="5"/>
      <c r="Q90" s="67"/>
      <c r="S90" s="57"/>
      <c r="T90" s="14">
        <f>IF(C103&gt;C104,B104,IF(C104&gt;C103,"2BYE",2))</f>
        <v>2</v>
      </c>
      <c r="U90" s="14" t="e">
        <f>VLOOKUP(T90,scores!$G$1:$H$77,2,FALSE)</f>
        <v>#N/A</v>
      </c>
      <c r="V90" s="14" t="e">
        <f t="shared" si="0"/>
        <v>#N/A</v>
      </c>
      <c r="W90" s="14">
        <f t="shared" si="1"/>
        <v>2</v>
      </c>
      <c r="X90" s="14"/>
    </row>
    <row r="91" spans="1:24" ht="12.75" customHeight="1" x14ac:dyDescent="0.4">
      <c r="A91" s="2">
        <v>19</v>
      </c>
      <c r="B91" s="66" t="str">
        <f>VLOOKUP(A91+32,scores!F$1:G$77,2,FALSE)</f>
        <v>TOK Peter Madsen &amp; John Mac</v>
      </c>
      <c r="C91" s="60"/>
      <c r="D91" s="35"/>
      <c r="E91" s="67"/>
      <c r="F91" s="130" t="str">
        <f>IF(C91&gt;C92,B91,IF(C92&gt;C91,B92,""))</f>
        <v/>
      </c>
      <c r="G91" s="71"/>
      <c r="H91" s="5"/>
      <c r="I91" s="67"/>
      <c r="J91" s="5"/>
      <c r="K91" s="57"/>
      <c r="L91" s="5"/>
      <c r="M91" s="5"/>
      <c r="N91" s="5"/>
      <c r="O91" s="57"/>
      <c r="P91" s="5"/>
      <c r="Q91" s="67"/>
      <c r="R91" s="5"/>
      <c r="S91" s="57"/>
      <c r="T91" s="14"/>
      <c r="U91" s="14"/>
      <c r="V91" s="14"/>
      <c r="W91" s="14"/>
    </row>
    <row r="92" spans="1:24" ht="12.75" customHeight="1" x14ac:dyDescent="0.4">
      <c r="A92" s="2">
        <v>14</v>
      </c>
      <c r="B92" s="70" t="str">
        <f>VLOOKUP(A92+32,scores!F$1:G$77,2,FALSE)</f>
        <v>TGA Danny Ward &amp; Tony Statham</v>
      </c>
      <c r="C92" s="60"/>
      <c r="D92" s="5"/>
      <c r="E92" s="5"/>
      <c r="F92" s="7"/>
      <c r="G92" s="57"/>
      <c r="H92" s="5"/>
      <c r="I92" s="63"/>
      <c r="J92" s="129" t="str">
        <f>IF(G90&gt;G91,F90,IF(G91&gt;G90,F91,""))</f>
        <v/>
      </c>
      <c r="K92" s="71"/>
      <c r="L92" s="63"/>
      <c r="M92" s="5"/>
      <c r="N92" s="5"/>
      <c r="O92" s="57"/>
      <c r="P92" s="5"/>
      <c r="Q92" s="67"/>
      <c r="R92" s="5"/>
      <c r="S92" s="57"/>
      <c r="T92" s="14"/>
      <c r="U92" s="14"/>
      <c r="V92" s="14"/>
      <c r="W92" s="14"/>
    </row>
    <row r="93" spans="1:24" ht="12.75" customHeight="1" x14ac:dyDescent="0.4">
      <c r="A93" s="2">
        <v>11</v>
      </c>
      <c r="B93" s="132" t="str">
        <f>VLOOKUP(A93+32,scores!F$1:G$77,2,FALSE)</f>
        <v>MAN Sue Veu &amp; Poe Faaola</v>
      </c>
      <c r="C93" s="60"/>
      <c r="D93" s="63"/>
      <c r="E93" s="5"/>
      <c r="F93" s="7"/>
      <c r="G93" s="57"/>
      <c r="H93" s="5"/>
      <c r="I93" s="67"/>
      <c r="J93" s="130" t="str">
        <f>IF(G94&gt;G95,F94,IF(G95&gt;G94,F95,""))</f>
        <v/>
      </c>
      <c r="K93" s="71"/>
      <c r="L93" s="5"/>
      <c r="M93" s="67"/>
      <c r="N93" s="5"/>
      <c r="O93" s="57"/>
      <c r="P93" s="5"/>
      <c r="Q93" s="67"/>
      <c r="R93" s="5"/>
      <c r="S93" s="57"/>
      <c r="T93" s="14"/>
      <c r="U93" s="14"/>
      <c r="V93" s="14"/>
      <c r="W93" s="14"/>
    </row>
    <row r="94" spans="1:24" ht="12.75" customHeight="1" x14ac:dyDescent="0.4">
      <c r="A94" s="2">
        <v>22</v>
      </c>
      <c r="B94" s="126" t="str">
        <f>VLOOKUP(A94+32,scores!F$1:G$77,2,FALSE)</f>
        <v>TOK Wendy Cook &amp; Will Brown</v>
      </c>
      <c r="C94" s="60"/>
      <c r="D94" s="5"/>
      <c r="E94" s="63"/>
      <c r="F94" s="99" t="str">
        <f>IF(C93&gt;C94,B93,IF(C94&gt;C93,B94,""))</f>
        <v/>
      </c>
      <c r="G94" s="71"/>
      <c r="H94" s="63"/>
      <c r="I94" s="67"/>
      <c r="J94" s="7"/>
      <c r="K94" s="57"/>
      <c r="L94" s="5"/>
      <c r="M94" s="67"/>
      <c r="N94" s="5"/>
      <c r="O94" s="57"/>
      <c r="P94" s="5"/>
      <c r="Q94" s="67"/>
      <c r="R94" s="5"/>
      <c r="S94" s="57"/>
      <c r="T94" s="14"/>
      <c r="U94" s="14"/>
      <c r="V94" s="14"/>
      <c r="W94" s="14"/>
    </row>
    <row r="95" spans="1:24" ht="12.75" customHeight="1" x14ac:dyDescent="0.4">
      <c r="A95" s="2">
        <v>27</v>
      </c>
      <c r="B95" s="66" t="str">
        <f>VLOOKUP(A95+32,scores!F$1:G$77,2,FALSE)</f>
        <v>HOR Margo Kingi &amp; Corrina Daivs</v>
      </c>
      <c r="C95" s="60"/>
      <c r="D95" s="35"/>
      <c r="E95" s="67"/>
      <c r="F95" s="119" t="str">
        <f>IF(C95&gt;C96,B95,IF(C96&gt;C95,B96,""))</f>
        <v/>
      </c>
      <c r="G95" s="71"/>
      <c r="H95" s="5"/>
      <c r="I95" s="5"/>
      <c r="J95" s="7"/>
      <c r="K95" s="57"/>
      <c r="L95" s="5"/>
      <c r="M95" s="67"/>
      <c r="N95" s="5"/>
      <c r="O95" s="57"/>
      <c r="P95" s="5"/>
      <c r="Q95" s="67"/>
      <c r="R95" s="5"/>
      <c r="S95" s="57"/>
      <c r="T95" s="14"/>
      <c r="U95" s="14"/>
      <c r="V95" s="14"/>
      <c r="W95" s="14"/>
    </row>
    <row r="96" spans="1:24" ht="12.75" customHeight="1" x14ac:dyDescent="0.4">
      <c r="A96" s="2">
        <v>6</v>
      </c>
      <c r="B96" s="70" t="str">
        <f>VLOOKUP(A96+32,scores!F$1:G$77,2,FALSE)</f>
        <v>WEY Vern Amiria &amp; Wayne Henderson</v>
      </c>
      <c r="C96" s="60"/>
      <c r="D96" s="5"/>
      <c r="E96" s="5"/>
      <c r="F96" s="7"/>
      <c r="G96" s="57"/>
      <c r="H96" s="5"/>
      <c r="I96" s="5"/>
      <c r="J96" s="7"/>
      <c r="K96" s="57"/>
      <c r="L96" s="5"/>
      <c r="M96" s="63"/>
      <c r="N96" s="129" t="str">
        <f>IF(K92&gt;K93,J92,IF(K93&gt;K92,J93,""))</f>
        <v/>
      </c>
      <c r="O96" s="71"/>
      <c r="P96" s="63"/>
      <c r="Q96" s="67"/>
      <c r="R96" s="5"/>
      <c r="S96" s="57"/>
      <c r="T96" s="14"/>
      <c r="U96" s="14"/>
      <c r="V96" s="14"/>
      <c r="W96" s="14"/>
    </row>
    <row r="97" spans="1:23" ht="12.75" customHeight="1" x14ac:dyDescent="0.4">
      <c r="A97" s="2">
        <v>7</v>
      </c>
      <c r="B97" s="125" t="str">
        <f>VLOOKUP(A97+32,scores!F$1:G$77,2,FALSE)</f>
        <v>MAN Roger Daniels &amp; Sano Ah-Kuoi</v>
      </c>
      <c r="C97" s="60"/>
      <c r="D97" s="63"/>
      <c r="E97" s="5"/>
      <c r="F97" s="7"/>
      <c r="G97" s="57"/>
      <c r="H97" s="5"/>
      <c r="I97" s="5"/>
      <c r="J97" s="7"/>
      <c r="K97" s="57"/>
      <c r="L97" s="5"/>
      <c r="M97" s="67"/>
      <c r="N97" s="130" t="str">
        <f>IF(K100&gt;K101,J100,IF(K101&gt;K100,J101,""))</f>
        <v/>
      </c>
      <c r="O97" s="71"/>
      <c r="P97" s="5"/>
      <c r="Q97" s="5"/>
      <c r="R97" s="5"/>
      <c r="S97" s="57"/>
      <c r="T97" s="14"/>
      <c r="U97" s="14"/>
      <c r="V97" s="14"/>
      <c r="W97" s="14"/>
    </row>
    <row r="98" spans="1:23" ht="12.75" customHeight="1" x14ac:dyDescent="0.4">
      <c r="A98" s="2">
        <v>26</v>
      </c>
      <c r="B98" s="126" t="str">
        <f>VLOOKUP(A98+32,scores!F$1:G$77,2,FALSE)</f>
        <v>BIR Tina Fatuesi &amp; Peter Grimes</v>
      </c>
      <c r="C98" s="60"/>
      <c r="D98" s="5"/>
      <c r="E98" s="63"/>
      <c r="F98" s="129" t="str">
        <f>IF(C97&gt;C98,B97,IF(C98&gt;C97,B98,""))</f>
        <v/>
      </c>
      <c r="G98" s="60"/>
      <c r="H98" s="63"/>
      <c r="I98" s="5"/>
      <c r="J98" s="7"/>
      <c r="K98" s="57"/>
      <c r="L98" s="5"/>
      <c r="M98" s="67"/>
      <c r="N98" s="57" t="s">
        <v>274</v>
      </c>
      <c r="O98" s="57"/>
      <c r="P98" s="5"/>
      <c r="Q98" s="5"/>
      <c r="R98" s="5"/>
      <c r="S98" s="57"/>
      <c r="T98" s="14"/>
      <c r="U98" s="14"/>
      <c r="V98" s="14"/>
      <c r="W98" s="14"/>
    </row>
    <row r="99" spans="1:23" ht="12.75" customHeight="1" x14ac:dyDescent="0.4">
      <c r="A99" s="2">
        <v>23</v>
      </c>
      <c r="B99" s="66" t="str">
        <f>VLOOKUP(A99+32,scores!F$1:G$77,2,FALSE)</f>
        <v>TGA Bubs Gray &amp; Allan Pottinger</v>
      </c>
      <c r="C99" s="60"/>
      <c r="D99" s="35"/>
      <c r="E99" s="67"/>
      <c r="F99" s="130" t="str">
        <f>IF(C99&gt;C100,B99,IF(C100&gt;C99,B100,""))</f>
        <v/>
      </c>
      <c r="G99" s="60"/>
      <c r="H99" s="5"/>
      <c r="I99" s="67"/>
      <c r="J99" s="7"/>
      <c r="K99" s="57"/>
      <c r="L99" s="5"/>
      <c r="M99" s="67"/>
      <c r="N99" s="5"/>
      <c r="O99" s="57"/>
      <c r="P99" s="5"/>
      <c r="Q99" s="5"/>
      <c r="R99" s="5"/>
      <c r="S99" s="57"/>
      <c r="T99" s="14"/>
      <c r="U99" s="14"/>
      <c r="V99" s="14"/>
      <c r="W99" s="14"/>
    </row>
    <row r="100" spans="1:23" ht="12.75" customHeight="1" x14ac:dyDescent="0.4">
      <c r="A100" s="2">
        <v>10</v>
      </c>
      <c r="B100" s="70" t="str">
        <f>VLOOKUP(A100+32,scores!F$1:G$77,2,FALSE)</f>
        <v>PAT Ngahuia Tahi &amp; Ruth Smith</v>
      </c>
      <c r="C100" s="60"/>
      <c r="D100" s="5"/>
      <c r="E100" s="5"/>
      <c r="F100" s="7"/>
      <c r="G100" s="57"/>
      <c r="H100" s="5"/>
      <c r="I100" s="63"/>
      <c r="J100" s="99" t="str">
        <f>IF(G98&gt;G99,F98,IF(G99&gt;G98,F99,""))</f>
        <v/>
      </c>
      <c r="K100" s="71"/>
      <c r="L100" s="63"/>
      <c r="M100" s="67"/>
      <c r="N100" s="5"/>
      <c r="O100" s="57"/>
      <c r="P100" s="5"/>
      <c r="Q100" s="5"/>
      <c r="R100" s="5"/>
      <c r="S100" s="57"/>
      <c r="T100" s="14"/>
      <c r="U100" s="14"/>
      <c r="V100" s="14"/>
      <c r="W100" s="14"/>
    </row>
    <row r="101" spans="1:23" ht="12.75" customHeight="1" x14ac:dyDescent="0.4">
      <c r="A101" s="2">
        <v>15</v>
      </c>
      <c r="B101" s="125" t="str">
        <f>VLOOKUP(A101+32,scores!F$1:G$77,2,FALSE)</f>
        <v>TAR Monica Kendrica &amp; Lil Takiwa</v>
      </c>
      <c r="C101" s="60"/>
      <c r="D101" s="63"/>
      <c r="E101" s="5"/>
      <c r="F101" s="7"/>
      <c r="G101" s="57"/>
      <c r="H101" s="5"/>
      <c r="I101" s="67"/>
      <c r="J101" s="119" t="str">
        <f>IF(G102&gt;G103,F102,IF(G103&gt;G102,F103,""))</f>
        <v/>
      </c>
      <c r="K101" s="71"/>
      <c r="L101" s="5"/>
      <c r="M101" s="5"/>
      <c r="N101" s="5"/>
      <c r="O101" s="57"/>
      <c r="P101" s="5"/>
      <c r="Q101" s="5"/>
      <c r="R101" s="5"/>
      <c r="S101" s="57"/>
      <c r="T101" s="14"/>
      <c r="U101" s="14"/>
      <c r="V101" s="14"/>
      <c r="W101" s="14"/>
    </row>
    <row r="102" spans="1:23" ht="12.75" customHeight="1" x14ac:dyDescent="0.4">
      <c r="A102" s="2">
        <v>18</v>
      </c>
      <c r="B102" s="126" t="str">
        <f>VLOOKUP(A102+32,scores!F$1:G$77,2,FALSE)</f>
        <v>MNU Darryl Rodgers &amp; Owen Newson</v>
      </c>
      <c r="C102" s="60"/>
      <c r="D102" s="5"/>
      <c r="E102" s="63"/>
      <c r="F102" s="99" t="str">
        <f>IF(C101&gt;C102,B101,IF(C102&gt;C101,B102,""))</f>
        <v/>
      </c>
      <c r="G102" s="71"/>
      <c r="H102" s="63"/>
      <c r="I102" s="67"/>
      <c r="J102" s="57" t="s">
        <v>275</v>
      </c>
      <c r="K102" s="57"/>
      <c r="L102" s="5"/>
      <c r="M102" s="5"/>
      <c r="N102" s="5"/>
      <c r="O102" s="57"/>
      <c r="P102" s="5"/>
      <c r="Q102" s="5"/>
      <c r="R102" s="5"/>
      <c r="S102" s="57"/>
      <c r="T102" s="14" t="str">
        <f t="shared" ref="T102:T107" si="2">IF(C130&gt;C131,B131,IF(C131&gt;C130,B130,""))</f>
        <v/>
      </c>
      <c r="U102" s="14"/>
      <c r="V102" s="14"/>
      <c r="W102" s="14"/>
    </row>
    <row r="103" spans="1:23" ht="12.75" customHeight="1" x14ac:dyDescent="0.4">
      <c r="A103" s="2">
        <v>31</v>
      </c>
      <c r="B103" s="116" t="str">
        <f>IF(C68&gt;C69,B68,IF(C69&gt;C68,B69,""))</f>
        <v/>
      </c>
      <c r="C103" s="60"/>
      <c r="D103" s="35"/>
      <c r="E103" s="67"/>
      <c r="F103" s="119" t="str">
        <f>IF(C103&gt;C104,B103,IF(C104&gt;C103,B104,""))</f>
        <v/>
      </c>
      <c r="G103" s="71"/>
      <c r="H103" s="5"/>
      <c r="I103" s="5"/>
      <c r="J103" s="5"/>
      <c r="K103" s="57"/>
      <c r="L103" s="5"/>
      <c r="M103" s="5"/>
      <c r="N103" s="5"/>
      <c r="O103" s="57"/>
      <c r="P103" s="5"/>
      <c r="Q103" s="5"/>
      <c r="R103" s="5"/>
      <c r="S103" s="57"/>
      <c r="T103" s="14" t="str">
        <f t="shared" si="2"/>
        <v/>
      </c>
      <c r="U103" s="14"/>
      <c r="V103" s="14"/>
      <c r="W103" s="14"/>
    </row>
    <row r="104" spans="1:23" ht="12.75" customHeight="1" x14ac:dyDescent="0.4">
      <c r="A104" s="2">
        <v>2</v>
      </c>
      <c r="B104" s="70" t="str">
        <f>VLOOKUP(A104+32,scores!F$1:G$77,2,FALSE)</f>
        <v>TOK Brendan McLean &amp; Gill Mitchell</v>
      </c>
      <c r="C104" s="60"/>
      <c r="D104" s="5"/>
      <c r="E104" s="5"/>
      <c r="F104" s="5"/>
      <c r="G104" s="57"/>
      <c r="H104" s="5"/>
      <c r="I104" s="5"/>
      <c r="J104" s="5"/>
      <c r="K104" s="57"/>
      <c r="L104" s="5"/>
      <c r="M104" s="5"/>
      <c r="N104" s="5"/>
      <c r="O104" s="57"/>
      <c r="P104" s="5"/>
      <c r="Q104" s="5"/>
      <c r="R104" s="5" t="str">
        <f>IF(O88&gt;O89,N88,IF(O89&gt;O88,N89,""))</f>
        <v/>
      </c>
      <c r="S104" s="57"/>
      <c r="T104" s="14" t="str">
        <f t="shared" si="2"/>
        <v/>
      </c>
      <c r="U104" s="14"/>
      <c r="V104" s="14"/>
      <c r="W104" s="14"/>
    </row>
    <row r="105" spans="1:23" ht="12.75" customHeight="1" x14ac:dyDescent="0.4">
      <c r="A105" s="2"/>
      <c r="B105" s="101"/>
      <c r="C105" s="57"/>
      <c r="D105" s="5"/>
      <c r="E105" s="5"/>
      <c r="F105" s="5"/>
      <c r="G105" s="57"/>
      <c r="H105" s="5"/>
      <c r="I105" s="5"/>
      <c r="J105" s="5"/>
      <c r="K105" s="57"/>
      <c r="L105" s="5"/>
      <c r="M105" s="5"/>
      <c r="N105" s="5"/>
      <c r="O105" s="57"/>
      <c r="P105" s="5"/>
      <c r="Q105" s="5"/>
      <c r="R105" s="5"/>
      <c r="S105" s="57"/>
      <c r="T105" s="14" t="str">
        <f t="shared" si="2"/>
        <v/>
      </c>
      <c r="U105" s="14"/>
      <c r="V105" s="14"/>
      <c r="W105" s="14"/>
    </row>
    <row r="106" spans="1:23" ht="12.75" customHeight="1" x14ac:dyDescent="0.4">
      <c r="A106" s="2"/>
      <c r="B106" s="101"/>
      <c r="C106" s="57"/>
      <c r="D106" s="5"/>
      <c r="E106" s="5"/>
      <c r="F106" s="5"/>
      <c r="G106" s="57"/>
      <c r="H106" s="5"/>
      <c r="I106" s="5"/>
      <c r="J106" s="5"/>
      <c r="K106" s="57"/>
      <c r="L106" s="5"/>
      <c r="M106" s="5"/>
      <c r="N106" s="5"/>
      <c r="O106" s="57"/>
      <c r="P106" s="5"/>
      <c r="Q106" s="5"/>
      <c r="R106" s="5"/>
      <c r="S106" s="57"/>
      <c r="T106" s="14" t="str">
        <f t="shared" si="2"/>
        <v/>
      </c>
      <c r="U106" s="14"/>
      <c r="V106" s="14"/>
      <c r="W106" s="14"/>
    </row>
    <row r="107" spans="1:23" ht="12.75" customHeight="1" x14ac:dyDescent="0.4">
      <c r="A107" s="2"/>
      <c r="B107" s="62"/>
      <c r="C107" s="57"/>
      <c r="D107" s="5"/>
      <c r="E107" s="5"/>
      <c r="F107" s="5"/>
      <c r="G107" s="57"/>
      <c r="H107" s="5"/>
      <c r="I107" s="5"/>
      <c r="J107" s="5"/>
      <c r="K107" s="57"/>
      <c r="L107" s="5"/>
      <c r="M107" s="5"/>
      <c r="N107" s="5"/>
      <c r="O107" s="57"/>
      <c r="P107" s="5"/>
      <c r="Q107" s="5"/>
      <c r="R107" s="5"/>
      <c r="S107" s="57"/>
      <c r="T107" s="14" t="str">
        <f t="shared" si="2"/>
        <v/>
      </c>
      <c r="U107" s="14"/>
      <c r="V107" s="14"/>
      <c r="W107" s="14"/>
    </row>
    <row r="108" spans="1:23" ht="12.75" customHeight="1" x14ac:dyDescent="0.4">
      <c r="A108" s="2">
        <v>18</v>
      </c>
      <c r="B108" s="133" t="e">
        <f t="shared" ref="B108:B111" si="3">VLOOKUP(A108,V$73:W$90,2,FALSE)</f>
        <v>#N/A</v>
      </c>
      <c r="C108" s="60"/>
      <c r="D108" s="5"/>
      <c r="E108" s="5"/>
      <c r="F108" s="62" t="s">
        <v>286</v>
      </c>
      <c r="G108" s="57"/>
      <c r="H108" s="5"/>
      <c r="I108" s="5"/>
      <c r="J108" s="5"/>
      <c r="K108" s="57"/>
      <c r="L108" s="5"/>
      <c r="M108" s="5"/>
      <c r="N108" s="5"/>
      <c r="O108" s="57"/>
      <c r="P108" s="5"/>
      <c r="Q108" s="5"/>
      <c r="R108" s="5"/>
      <c r="T108" s="14"/>
      <c r="U108" s="14"/>
      <c r="V108" s="14"/>
      <c r="W108" s="14"/>
    </row>
    <row r="109" spans="1:23" ht="12.75" customHeight="1" x14ac:dyDescent="0.4">
      <c r="A109" s="2">
        <v>15</v>
      </c>
      <c r="B109" s="134" t="e">
        <f t="shared" si="3"/>
        <v>#N/A</v>
      </c>
      <c r="C109" s="60"/>
      <c r="D109" s="5"/>
      <c r="E109" s="5"/>
      <c r="F109" s="5"/>
      <c r="G109" s="57"/>
      <c r="H109" s="5"/>
      <c r="I109" s="5"/>
      <c r="J109" s="5"/>
      <c r="K109" s="57"/>
      <c r="L109" s="5"/>
      <c r="M109" s="5"/>
      <c r="N109" s="5"/>
      <c r="O109" s="57"/>
      <c r="P109" s="5"/>
      <c r="Q109" s="5"/>
      <c r="R109" s="5"/>
      <c r="T109" s="14"/>
      <c r="U109" s="14"/>
      <c r="V109" s="14"/>
      <c r="W109" s="14"/>
    </row>
    <row r="110" spans="1:23" ht="12.75" customHeight="1" x14ac:dyDescent="0.4">
      <c r="A110" s="2">
        <v>17</v>
      </c>
      <c r="B110" s="135" t="e">
        <f t="shared" si="3"/>
        <v>#N/A</v>
      </c>
      <c r="C110" s="60"/>
      <c r="D110" s="5"/>
      <c r="E110" s="5"/>
      <c r="F110" s="5"/>
      <c r="G110" s="57"/>
      <c r="H110" s="5"/>
      <c r="I110" s="5"/>
      <c r="J110" s="5"/>
      <c r="K110" s="57"/>
      <c r="L110" s="5"/>
      <c r="M110" s="5"/>
      <c r="N110" s="5"/>
      <c r="O110" s="57"/>
      <c r="P110" s="5"/>
      <c r="Q110" s="5"/>
      <c r="R110" s="5"/>
      <c r="T110" s="14"/>
      <c r="U110" s="14"/>
      <c r="V110" s="14"/>
      <c r="W110" s="14"/>
    </row>
    <row r="111" spans="1:23" ht="12.75" customHeight="1" x14ac:dyDescent="0.4">
      <c r="A111" s="2">
        <v>16</v>
      </c>
      <c r="B111" s="115" t="e">
        <f t="shared" si="3"/>
        <v>#N/A</v>
      </c>
      <c r="C111" s="60"/>
      <c r="D111" s="5"/>
      <c r="E111" s="5"/>
      <c r="F111" s="5"/>
      <c r="G111" s="57"/>
      <c r="H111" s="5"/>
      <c r="I111" s="5"/>
      <c r="J111" s="5"/>
      <c r="K111" s="57"/>
      <c r="L111" s="5"/>
      <c r="M111" s="5"/>
      <c r="N111" s="5"/>
      <c r="O111" s="57"/>
      <c r="P111" s="5"/>
      <c r="Q111" s="5"/>
      <c r="R111" s="5"/>
      <c r="T111" s="14"/>
      <c r="U111" s="14"/>
      <c r="V111" s="14"/>
      <c r="W111" s="14"/>
    </row>
    <row r="112" spans="1:23" ht="12.75" customHeight="1" x14ac:dyDescent="0.4">
      <c r="A112" s="2"/>
      <c r="B112" s="101"/>
      <c r="C112" s="57"/>
      <c r="D112" s="5"/>
      <c r="E112" s="5"/>
      <c r="F112" s="5"/>
      <c r="G112" s="57"/>
      <c r="H112" s="5"/>
      <c r="I112" s="5"/>
      <c r="J112" s="5"/>
      <c r="K112" s="57"/>
      <c r="L112" s="5"/>
      <c r="M112" s="5"/>
      <c r="N112" s="5"/>
      <c r="O112" s="57"/>
      <c r="P112" s="5"/>
      <c r="Q112" s="5"/>
      <c r="R112" s="5"/>
      <c r="T112" s="14"/>
      <c r="U112" s="14"/>
      <c r="V112" s="14"/>
      <c r="W112" s="14"/>
    </row>
    <row r="113" spans="1:23" ht="12.75" customHeight="1" x14ac:dyDescent="0.4">
      <c r="A113" s="2">
        <v>1</v>
      </c>
      <c r="B113" s="133" t="e">
        <f>VLOOKUP(A113,V$73:W$90,2,FALSE)</f>
        <v>#N/A</v>
      </c>
      <c r="C113" s="71"/>
      <c r="D113" s="63"/>
      <c r="E113" s="5"/>
      <c r="F113" s="109"/>
      <c r="G113" s="57"/>
      <c r="H113" s="5"/>
      <c r="I113" s="5"/>
      <c r="J113" s="82"/>
      <c r="K113" s="57"/>
      <c r="L113" s="5"/>
      <c r="M113" s="5"/>
      <c r="N113" s="5"/>
      <c r="O113" s="57"/>
      <c r="T113" s="14"/>
      <c r="U113" s="14"/>
      <c r="V113" s="14"/>
      <c r="W113" s="14"/>
    </row>
    <row r="114" spans="1:23" ht="12.75" customHeight="1" x14ac:dyDescent="0.4">
      <c r="A114" s="2">
        <v>16</v>
      </c>
      <c r="B114" s="134" t="str">
        <f>IF(C110&gt;C111,B110,IF(C111&gt;C110,B111,""))</f>
        <v/>
      </c>
      <c r="C114" s="71"/>
      <c r="D114" s="5"/>
      <c r="E114" s="67"/>
      <c r="F114" s="5"/>
      <c r="G114" s="57"/>
      <c r="H114" s="5"/>
      <c r="I114" s="5"/>
      <c r="J114" s="57"/>
      <c r="K114" s="57"/>
      <c r="L114" s="5"/>
      <c r="M114" s="5"/>
      <c r="N114" s="5"/>
      <c r="O114" s="57"/>
      <c r="T114" s="14"/>
      <c r="U114" s="14"/>
      <c r="V114" s="14"/>
      <c r="W114" s="14"/>
    </row>
    <row r="115" spans="1:23" ht="12.75" customHeight="1" x14ac:dyDescent="0.4">
      <c r="A115" s="2"/>
      <c r="B115" s="101"/>
      <c r="C115" s="57"/>
      <c r="D115" s="5"/>
      <c r="E115" s="63"/>
      <c r="F115" s="136" t="str">
        <f>IF(C113&gt;C114,B113,IF(C114&gt;C113,B114,""))</f>
        <v/>
      </c>
      <c r="G115" s="71"/>
      <c r="H115" s="63"/>
      <c r="I115" s="5"/>
      <c r="J115" s="162" t="str">
        <f>sections!B1</f>
        <v>CNZ Masters Pairs</v>
      </c>
      <c r="K115" s="148"/>
      <c r="L115" s="148"/>
      <c r="M115" s="148"/>
      <c r="N115" s="148"/>
      <c r="O115" s="57"/>
      <c r="T115" s="14"/>
      <c r="U115" s="14"/>
      <c r="V115" s="14"/>
      <c r="W115" s="14"/>
    </row>
    <row r="116" spans="1:23" ht="12.75" customHeight="1" x14ac:dyDescent="0.4">
      <c r="A116" s="2"/>
      <c r="B116" s="101"/>
      <c r="C116" s="57"/>
      <c r="D116" s="5"/>
      <c r="E116" s="67"/>
      <c r="F116" s="137" t="str">
        <f>IF(C117&gt;C118,B117,IF(C118&gt;C117,B118,""))</f>
        <v/>
      </c>
      <c r="G116" s="71"/>
      <c r="H116" s="5"/>
      <c r="I116" s="67"/>
      <c r="J116" s="148"/>
      <c r="K116" s="148"/>
      <c r="L116" s="148"/>
      <c r="M116" s="148"/>
      <c r="N116" s="148"/>
      <c r="O116" s="57"/>
      <c r="T116" s="14"/>
      <c r="U116" s="14"/>
      <c r="V116" s="14"/>
      <c r="W116" s="14"/>
    </row>
    <row r="117" spans="1:23" ht="12.75" customHeight="1" x14ac:dyDescent="0.4">
      <c r="A117" s="2">
        <v>9</v>
      </c>
      <c r="B117" s="116" t="e">
        <f t="shared" ref="B117:B118" si="4">VLOOKUP(A117,V$73:W$90,2,FALSE)</f>
        <v>#N/A</v>
      </c>
      <c r="C117" s="71"/>
      <c r="D117" s="63"/>
      <c r="E117" s="67"/>
      <c r="F117" s="5"/>
      <c r="G117" s="57"/>
      <c r="H117" s="5"/>
      <c r="I117" s="67"/>
      <c r="J117" s="161" t="str">
        <f>sections!D1</f>
        <v>14/07/2025 - 15/07/2025</v>
      </c>
      <c r="K117" s="148"/>
      <c r="L117" s="148"/>
      <c r="M117" s="148"/>
      <c r="N117" s="148"/>
      <c r="O117" s="57"/>
      <c r="T117" s="14"/>
      <c r="U117" s="14"/>
      <c r="V117" s="14"/>
      <c r="W117" s="14"/>
    </row>
    <row r="118" spans="1:23" ht="12.75" customHeight="1" x14ac:dyDescent="0.4">
      <c r="A118" s="2">
        <v>8</v>
      </c>
      <c r="B118" s="115" t="e">
        <f t="shared" si="4"/>
        <v>#N/A</v>
      </c>
      <c r="C118" s="71"/>
      <c r="D118" s="5"/>
      <c r="E118" s="5"/>
      <c r="F118" s="5"/>
      <c r="G118" s="57"/>
      <c r="H118" s="5"/>
      <c r="I118" s="67"/>
      <c r="J118" s="5"/>
      <c r="K118" s="57"/>
      <c r="L118" s="5"/>
      <c r="M118" s="5"/>
      <c r="N118" s="5"/>
      <c r="O118" s="57"/>
      <c r="T118" s="14"/>
      <c r="U118" s="14"/>
      <c r="V118" s="14"/>
      <c r="W118" s="14"/>
    </row>
    <row r="119" spans="1:23" ht="12.75" customHeight="1" x14ac:dyDescent="0.4">
      <c r="A119" s="2"/>
      <c r="B119" s="101"/>
      <c r="C119" s="57"/>
      <c r="D119" s="5"/>
      <c r="E119" s="5"/>
      <c r="F119" s="5"/>
      <c r="G119" s="57"/>
      <c r="H119" s="5"/>
      <c r="I119" s="63"/>
      <c r="J119" s="136" t="str">
        <f>IF(G115&gt;G116,F115,IF(G116&gt;G115,F116,""))</f>
        <v/>
      </c>
      <c r="K119" s="71"/>
      <c r="L119" s="63"/>
      <c r="M119" s="5"/>
      <c r="N119" s="5"/>
      <c r="O119" s="57"/>
      <c r="T119" s="14"/>
      <c r="U119" s="14"/>
      <c r="V119" s="14"/>
      <c r="W119" s="14"/>
    </row>
    <row r="120" spans="1:23" ht="12.75" customHeight="1" x14ac:dyDescent="0.4">
      <c r="A120" s="2"/>
      <c r="B120" s="101"/>
      <c r="C120" s="57"/>
      <c r="D120" s="5"/>
      <c r="E120" s="5"/>
      <c r="F120" s="5"/>
      <c r="G120" s="57"/>
      <c r="H120" s="5"/>
      <c r="I120" s="67"/>
      <c r="J120" s="137" t="str">
        <f>IF(G123&gt;G124,F123,IF(G124&gt;G123,F124,""))</f>
        <v/>
      </c>
      <c r="K120" s="71"/>
      <c r="L120" s="5"/>
      <c r="M120" s="67"/>
      <c r="N120" s="5"/>
      <c r="O120" s="57"/>
      <c r="T120" s="14"/>
      <c r="U120" s="14"/>
      <c r="V120" s="14"/>
      <c r="W120" s="14"/>
    </row>
    <row r="121" spans="1:23" ht="12.75" customHeight="1" x14ac:dyDescent="0.4">
      <c r="A121" s="2">
        <v>5</v>
      </c>
      <c r="B121" s="133" t="e">
        <f t="shared" ref="B121:B122" si="5">VLOOKUP(A121,V$73:W$90,2,FALSE)</f>
        <v>#N/A</v>
      </c>
      <c r="C121" s="71"/>
      <c r="D121" s="63"/>
      <c r="E121" s="5"/>
      <c r="F121" s="5"/>
      <c r="G121" s="57"/>
      <c r="H121" s="5"/>
      <c r="I121" s="67"/>
      <c r="J121" s="5"/>
      <c r="K121" s="57"/>
      <c r="L121" s="5"/>
      <c r="M121" s="67"/>
      <c r="N121" s="5"/>
      <c r="O121" s="57"/>
      <c r="T121" s="14"/>
      <c r="U121" s="14"/>
      <c r="V121" s="14"/>
      <c r="W121" s="14"/>
    </row>
    <row r="122" spans="1:23" ht="12.75" customHeight="1" x14ac:dyDescent="0.4">
      <c r="A122" s="2">
        <v>12</v>
      </c>
      <c r="B122" s="134" t="e">
        <f t="shared" si="5"/>
        <v>#N/A</v>
      </c>
      <c r="C122" s="71"/>
      <c r="D122" s="5"/>
      <c r="E122" s="67"/>
      <c r="F122" s="5"/>
      <c r="G122" s="57"/>
      <c r="H122" s="5"/>
      <c r="I122" s="67"/>
      <c r="J122" s="5"/>
      <c r="K122" s="57"/>
      <c r="L122" s="5"/>
      <c r="M122" s="67"/>
      <c r="N122" s="5"/>
      <c r="O122" s="57"/>
      <c r="T122" s="14"/>
      <c r="U122" s="14"/>
      <c r="V122" s="14"/>
      <c r="W122" s="14"/>
    </row>
    <row r="123" spans="1:23" ht="12.75" customHeight="1" x14ac:dyDescent="0.4">
      <c r="A123" s="2"/>
      <c r="B123" s="101"/>
      <c r="C123" s="57"/>
      <c r="D123" s="5"/>
      <c r="E123" s="63"/>
      <c r="F123" s="99" t="str">
        <f>IF(C121&gt;C122,B121,IF(C122&gt;C121,B122,""))</f>
        <v/>
      </c>
      <c r="G123" s="71"/>
      <c r="H123" s="63"/>
      <c r="I123" s="67"/>
      <c r="J123" s="5"/>
      <c r="K123" s="57"/>
      <c r="L123" s="5"/>
      <c r="M123" s="67"/>
      <c r="N123" s="5"/>
      <c r="O123" s="57"/>
      <c r="T123" s="14"/>
      <c r="U123" s="14"/>
      <c r="V123" s="14"/>
      <c r="W123" s="14"/>
    </row>
    <row r="124" spans="1:23" ht="12.75" customHeight="1" x14ac:dyDescent="0.4">
      <c r="A124" s="2"/>
      <c r="B124" s="101"/>
      <c r="C124" s="57"/>
      <c r="D124" s="5"/>
      <c r="E124" s="67"/>
      <c r="F124" s="119" t="str">
        <f>IF(C125&gt;C126,B125,IF(C126&gt;C125,B126,""))</f>
        <v/>
      </c>
      <c r="G124" s="71"/>
      <c r="H124" s="5"/>
      <c r="I124" s="5"/>
      <c r="J124" s="5"/>
      <c r="K124" s="57"/>
      <c r="L124" s="5"/>
      <c r="M124" s="67"/>
      <c r="N124" s="5"/>
      <c r="O124" s="57"/>
      <c r="T124" s="14"/>
      <c r="U124" s="14"/>
      <c r="V124" s="14"/>
      <c r="W124" s="14"/>
    </row>
    <row r="125" spans="1:23" ht="12.75" customHeight="1" x14ac:dyDescent="0.4">
      <c r="A125" s="2">
        <v>13</v>
      </c>
      <c r="B125" s="116" t="e">
        <f t="shared" ref="B125:B126" si="6">VLOOKUP(A125,V$73:W$90,2,FALSE)</f>
        <v>#N/A</v>
      </c>
      <c r="C125" s="71"/>
      <c r="D125" s="63"/>
      <c r="E125" s="67"/>
      <c r="F125" s="5"/>
      <c r="G125" s="57"/>
      <c r="H125" s="5"/>
      <c r="I125" s="5"/>
      <c r="J125" s="5"/>
      <c r="K125" s="57"/>
      <c r="L125" s="5"/>
      <c r="M125" s="67"/>
      <c r="N125" s="162" t="s">
        <v>279</v>
      </c>
      <c r="O125" s="148"/>
      <c r="T125" s="14"/>
      <c r="U125" s="14"/>
      <c r="V125" s="14"/>
      <c r="W125" s="14"/>
    </row>
    <row r="126" spans="1:23" ht="12.75" customHeight="1" x14ac:dyDescent="0.4">
      <c r="A126" s="2">
        <v>4</v>
      </c>
      <c r="B126" s="115" t="e">
        <f t="shared" si="6"/>
        <v>#N/A</v>
      </c>
      <c r="C126" s="71"/>
      <c r="D126" s="5"/>
      <c r="E126" s="5"/>
      <c r="F126" s="5"/>
      <c r="G126" s="57"/>
      <c r="H126" s="5"/>
      <c r="I126" s="5"/>
      <c r="J126" s="5"/>
      <c r="K126" s="57"/>
      <c r="L126" s="5"/>
      <c r="M126" s="67"/>
      <c r="N126" s="142"/>
      <c r="O126" s="142"/>
      <c r="T126" s="14"/>
      <c r="U126" s="14"/>
      <c r="V126" s="14"/>
      <c r="W126" s="14"/>
    </row>
    <row r="127" spans="1:23" ht="12.75" customHeight="1" x14ac:dyDescent="0.4">
      <c r="A127" s="2"/>
      <c r="B127" s="101"/>
      <c r="C127" s="57"/>
      <c r="D127" s="5"/>
      <c r="E127" s="5"/>
      <c r="F127" s="57"/>
      <c r="G127" s="57"/>
      <c r="H127" s="5"/>
      <c r="I127" s="5"/>
      <c r="J127" s="57"/>
      <c r="K127" s="57"/>
      <c r="L127" s="5"/>
      <c r="M127" s="63"/>
      <c r="N127" s="136" t="str">
        <f>IF(K119&gt;K120,J119,IF(K120&gt;K119,J120,""))</f>
        <v/>
      </c>
      <c r="O127" s="71"/>
      <c r="T127" s="14"/>
      <c r="U127" s="14"/>
      <c r="V127" s="14"/>
      <c r="W127" s="14"/>
    </row>
    <row r="128" spans="1:23" ht="12.75" customHeight="1" x14ac:dyDescent="0.4">
      <c r="A128" s="2"/>
      <c r="B128" s="101"/>
      <c r="C128" s="57"/>
      <c r="D128" s="5"/>
      <c r="E128" s="5"/>
      <c r="F128" s="5"/>
      <c r="G128" s="57"/>
      <c r="H128" s="5"/>
      <c r="I128" s="5"/>
      <c r="J128" s="5"/>
      <c r="K128" s="57"/>
      <c r="L128" s="5"/>
      <c r="M128" s="67"/>
      <c r="N128" s="137" t="str">
        <f>IF(K135&gt;K136,J135,IF(K136&gt;K135,J136,""))</f>
        <v/>
      </c>
      <c r="O128" s="71"/>
      <c r="T128" s="14"/>
      <c r="U128" s="14"/>
      <c r="V128" s="14"/>
      <c r="W128" s="14"/>
    </row>
    <row r="129" spans="1:23" ht="12.75" customHeight="1" x14ac:dyDescent="0.4">
      <c r="A129" s="2">
        <v>3</v>
      </c>
      <c r="B129" s="133" t="e">
        <f t="shared" ref="B129:B130" si="7">VLOOKUP(A129,V$73:W$90,2,FALSE)</f>
        <v>#N/A</v>
      </c>
      <c r="C129" s="71"/>
      <c r="D129" s="63"/>
      <c r="E129" s="5"/>
      <c r="F129" s="5"/>
      <c r="G129" s="57"/>
      <c r="H129" s="5"/>
      <c r="I129" s="5"/>
      <c r="J129" s="5"/>
      <c r="K129" s="57"/>
      <c r="L129" s="5"/>
      <c r="M129" s="67"/>
      <c r="N129" s="57" t="s">
        <v>273</v>
      </c>
      <c r="O129" s="57"/>
      <c r="T129" s="14"/>
      <c r="U129" s="14"/>
      <c r="V129" s="14"/>
      <c r="W129" s="14"/>
    </row>
    <row r="130" spans="1:23" ht="12.75" customHeight="1" x14ac:dyDescent="0.4">
      <c r="A130" s="2">
        <v>14</v>
      </c>
      <c r="B130" s="134" t="e">
        <f t="shared" si="7"/>
        <v>#N/A</v>
      </c>
      <c r="C130" s="71"/>
      <c r="D130" s="5"/>
      <c r="E130" s="67"/>
      <c r="F130" s="5"/>
      <c r="G130" s="57"/>
      <c r="H130" s="5"/>
      <c r="I130" s="5"/>
      <c r="J130" s="5"/>
      <c r="K130" s="57"/>
      <c r="L130" s="5"/>
      <c r="M130" s="67"/>
      <c r="N130" s="5"/>
      <c r="O130" s="57"/>
      <c r="T130" s="14"/>
      <c r="U130" s="14"/>
      <c r="V130" s="14"/>
      <c r="W130" s="14"/>
    </row>
    <row r="131" spans="1:23" ht="12.75" customHeight="1" x14ac:dyDescent="0.4">
      <c r="A131" s="2"/>
      <c r="B131" s="101"/>
      <c r="C131" s="57"/>
      <c r="D131" s="5"/>
      <c r="E131" s="63"/>
      <c r="F131" s="136" t="str">
        <f>IF(C129&gt;C130,B129,IF(C130&gt;C129,B130,""))</f>
        <v/>
      </c>
      <c r="G131" s="71"/>
      <c r="H131" s="63"/>
      <c r="I131" s="5"/>
      <c r="J131" s="5"/>
      <c r="K131" s="57"/>
      <c r="L131" s="5"/>
      <c r="M131" s="67"/>
      <c r="N131" s="57"/>
      <c r="O131" s="57"/>
      <c r="T131" s="14"/>
      <c r="U131" s="14"/>
      <c r="V131" s="14"/>
      <c r="W131" s="14"/>
    </row>
    <row r="132" spans="1:23" ht="12.75" customHeight="1" x14ac:dyDescent="0.4">
      <c r="A132" s="2"/>
      <c r="B132" s="101"/>
      <c r="C132" s="57"/>
      <c r="D132" s="5"/>
      <c r="E132" s="67"/>
      <c r="F132" s="137" t="str">
        <f>IF(C133&gt;C134,B133,IF(C134&gt;C133,B134,""))</f>
        <v/>
      </c>
      <c r="G132" s="71"/>
      <c r="H132" s="5"/>
      <c r="I132" s="67"/>
      <c r="J132" s="5"/>
      <c r="K132" s="57"/>
      <c r="L132" s="5"/>
      <c r="M132" s="67"/>
      <c r="N132" s="5"/>
      <c r="O132" s="57"/>
      <c r="T132" s="14"/>
      <c r="U132" s="14"/>
      <c r="V132" s="14"/>
      <c r="W132" s="14"/>
    </row>
    <row r="133" spans="1:23" ht="12.75" customHeight="1" x14ac:dyDescent="0.4">
      <c r="A133" s="2">
        <v>11</v>
      </c>
      <c r="B133" s="116" t="e">
        <f t="shared" ref="B133:B134" si="8">VLOOKUP(A133,V$73:W$90,2,FALSE)</f>
        <v>#N/A</v>
      </c>
      <c r="C133" s="71"/>
      <c r="D133" s="63"/>
      <c r="E133" s="67"/>
      <c r="F133" s="5"/>
      <c r="G133" s="57"/>
      <c r="H133" s="5"/>
      <c r="I133" s="67"/>
      <c r="J133" s="5"/>
      <c r="K133" s="57"/>
      <c r="L133" s="5"/>
      <c r="M133" s="67"/>
      <c r="N133" s="5"/>
      <c r="O133" s="57"/>
      <c r="T133" s="14"/>
      <c r="U133" s="14"/>
      <c r="V133" s="14"/>
      <c r="W133" s="14"/>
    </row>
    <row r="134" spans="1:23" ht="12.75" customHeight="1" x14ac:dyDescent="0.4">
      <c r="A134" s="2">
        <v>6</v>
      </c>
      <c r="B134" s="115" t="e">
        <f t="shared" si="8"/>
        <v>#N/A</v>
      </c>
      <c r="C134" s="71"/>
      <c r="D134" s="5"/>
      <c r="E134" s="5"/>
      <c r="F134" s="5"/>
      <c r="G134" s="57"/>
      <c r="H134" s="5"/>
      <c r="I134" s="67"/>
      <c r="J134" s="5"/>
      <c r="K134" s="57"/>
      <c r="L134" s="5"/>
      <c r="M134" s="67"/>
      <c r="N134" s="5"/>
      <c r="O134" s="57"/>
      <c r="T134" s="14"/>
      <c r="U134" s="14"/>
      <c r="V134" s="14"/>
      <c r="W134" s="14"/>
    </row>
    <row r="135" spans="1:23" ht="12.75" customHeight="1" x14ac:dyDescent="0.4">
      <c r="A135" s="2"/>
      <c r="B135" s="101"/>
      <c r="C135" s="57"/>
      <c r="D135" s="5"/>
      <c r="E135" s="5"/>
      <c r="F135" s="5"/>
      <c r="G135" s="57"/>
      <c r="H135" s="5"/>
      <c r="I135" s="63"/>
      <c r="J135" s="99" t="str">
        <f>IF(G131&gt;G132,F131,IF(G132&gt;G131,F132,""))</f>
        <v/>
      </c>
      <c r="K135" s="71"/>
      <c r="L135" s="63"/>
      <c r="M135" s="67"/>
      <c r="N135" s="5"/>
      <c r="O135" s="57"/>
      <c r="T135" s="14"/>
      <c r="U135" s="14"/>
      <c r="V135" s="14"/>
      <c r="W135" s="14"/>
    </row>
    <row r="136" spans="1:23" ht="12.75" customHeight="1" x14ac:dyDescent="0.4">
      <c r="A136" s="2"/>
      <c r="B136" s="101"/>
      <c r="C136" s="57"/>
      <c r="D136" s="5"/>
      <c r="E136" s="5"/>
      <c r="F136" s="5"/>
      <c r="G136" s="57"/>
      <c r="H136" s="5"/>
      <c r="I136" s="67"/>
      <c r="J136" s="119" t="str">
        <f>IF(G139&gt;G140,F139,IF(G140&gt;G139,F140,""))</f>
        <v/>
      </c>
      <c r="K136" s="71"/>
      <c r="L136" s="5"/>
      <c r="M136" s="5"/>
      <c r="N136" s="5"/>
      <c r="O136" s="57"/>
      <c r="T136" s="14"/>
      <c r="U136" s="14"/>
      <c r="V136" s="14"/>
      <c r="W136" s="14"/>
    </row>
    <row r="137" spans="1:23" ht="12.75" customHeight="1" x14ac:dyDescent="0.4">
      <c r="A137" s="2">
        <v>7</v>
      </c>
      <c r="B137" s="133" t="e">
        <f t="shared" ref="B137:B138" si="9">VLOOKUP(A137,V$73:W$90,2,FALSE)</f>
        <v>#N/A</v>
      </c>
      <c r="C137" s="71"/>
      <c r="D137" s="63"/>
      <c r="E137" s="5"/>
      <c r="F137" s="5"/>
      <c r="G137" s="57"/>
      <c r="H137" s="5"/>
      <c r="I137" s="67"/>
      <c r="J137" s="57" t="s">
        <v>274</v>
      </c>
      <c r="K137" s="57"/>
      <c r="L137" s="5"/>
      <c r="M137" s="5"/>
      <c r="N137" s="5"/>
      <c r="O137" s="57"/>
      <c r="T137" s="14"/>
      <c r="U137" s="14"/>
      <c r="V137" s="14"/>
      <c r="W137" s="14"/>
    </row>
    <row r="138" spans="1:23" ht="12.75" customHeight="1" x14ac:dyDescent="0.4">
      <c r="A138" s="2">
        <v>10</v>
      </c>
      <c r="B138" s="134" t="e">
        <f t="shared" si="9"/>
        <v>#N/A</v>
      </c>
      <c r="C138" s="71"/>
      <c r="D138" s="5"/>
      <c r="E138" s="67"/>
      <c r="F138" s="5"/>
      <c r="G138" s="57"/>
      <c r="H138" s="5"/>
      <c r="I138" s="67"/>
      <c r="J138" s="5"/>
      <c r="K138" s="57"/>
      <c r="L138" s="5"/>
      <c r="M138" s="5"/>
      <c r="N138" s="5"/>
      <c r="O138" s="57"/>
      <c r="T138" s="14"/>
      <c r="U138" s="14"/>
      <c r="V138" s="14"/>
      <c r="W138" s="14"/>
    </row>
    <row r="139" spans="1:23" ht="12.75" customHeight="1" x14ac:dyDescent="0.4">
      <c r="A139" s="2"/>
      <c r="B139" s="101"/>
      <c r="C139" s="57"/>
      <c r="D139" s="5"/>
      <c r="E139" s="63"/>
      <c r="F139" s="99" t="str">
        <f>IF(C137&gt;C138,B137,IF(C138&gt;C137,B138,""))</f>
        <v/>
      </c>
      <c r="G139" s="71"/>
      <c r="H139" s="63"/>
      <c r="I139" s="67"/>
      <c r="J139" s="5"/>
      <c r="K139" s="57"/>
      <c r="L139" s="5"/>
      <c r="M139" s="5"/>
      <c r="N139" s="5"/>
      <c r="O139" s="57"/>
      <c r="T139" s="14"/>
      <c r="U139" s="14"/>
      <c r="V139" s="14"/>
      <c r="W139" s="14"/>
    </row>
    <row r="140" spans="1:23" ht="12.75" customHeight="1" x14ac:dyDescent="0.4">
      <c r="A140" s="2"/>
      <c r="B140" s="101"/>
      <c r="C140" s="57"/>
      <c r="D140" s="5"/>
      <c r="E140" s="67"/>
      <c r="F140" s="119" t="str">
        <f>IF(C141&gt;C142,B141,IF(C142&gt;C141,B142,""))</f>
        <v/>
      </c>
      <c r="G140" s="71"/>
      <c r="H140" s="5"/>
      <c r="I140" s="5"/>
      <c r="J140" s="5"/>
      <c r="K140" s="57"/>
      <c r="L140" s="5"/>
      <c r="M140" s="5"/>
      <c r="N140" s="5"/>
      <c r="O140" s="57"/>
      <c r="T140" s="14"/>
      <c r="U140" s="14"/>
      <c r="V140" s="14"/>
      <c r="W140" s="14"/>
    </row>
    <row r="141" spans="1:23" ht="12.75" customHeight="1" x14ac:dyDescent="0.4">
      <c r="A141" s="2">
        <v>15</v>
      </c>
      <c r="B141" s="116" t="str">
        <f>IF(C108&gt;C109,B108,IF(C109&gt;C108,B109,""))</f>
        <v/>
      </c>
      <c r="C141" s="71"/>
      <c r="D141" s="63"/>
      <c r="E141" s="67"/>
      <c r="F141" s="57" t="s">
        <v>275</v>
      </c>
      <c r="G141" s="57"/>
      <c r="H141" s="5"/>
      <c r="I141" s="5"/>
      <c r="J141" s="5"/>
      <c r="K141" s="57"/>
      <c r="L141" s="5"/>
      <c r="M141" s="5"/>
      <c r="N141" s="5"/>
      <c r="O141" s="57"/>
      <c r="T141" s="14"/>
      <c r="U141" s="14"/>
      <c r="V141" s="14"/>
      <c r="W141" s="14"/>
    </row>
    <row r="142" spans="1:23" ht="12.75" customHeight="1" x14ac:dyDescent="0.4">
      <c r="A142" s="2">
        <v>2</v>
      </c>
      <c r="B142" s="115" t="e">
        <f>VLOOKUP(A142,V$73:W$90,2,FALSE)</f>
        <v>#N/A</v>
      </c>
      <c r="C142" s="71"/>
      <c r="D142" s="5"/>
      <c r="E142" s="5"/>
      <c r="F142" s="5"/>
      <c r="G142" s="57"/>
      <c r="H142" s="5"/>
      <c r="I142" s="5"/>
      <c r="J142" s="5"/>
      <c r="K142" s="57"/>
      <c r="L142" s="5"/>
      <c r="M142" s="5"/>
      <c r="N142" s="5"/>
      <c r="O142" s="57"/>
      <c r="T142" s="14"/>
      <c r="U142" s="14"/>
      <c r="V142" s="14"/>
      <c r="W142" s="14"/>
    </row>
    <row r="143" spans="1:23" ht="12.75" customHeight="1" x14ac:dyDescent="0.35">
      <c r="B143" s="62"/>
      <c r="C143" s="5"/>
      <c r="T143" s="14"/>
      <c r="U143" s="14"/>
      <c r="V143" s="14"/>
      <c r="W143" s="14"/>
    </row>
    <row r="144" spans="1:23" ht="12.75" customHeight="1" x14ac:dyDescent="0.35">
      <c r="B144" s="62"/>
      <c r="T144" s="14"/>
      <c r="U144" s="14"/>
      <c r="V144" s="14"/>
      <c r="W144" s="14"/>
    </row>
    <row r="145" spans="2:23" ht="12.75" customHeight="1" x14ac:dyDescent="0.35">
      <c r="B145" s="62"/>
      <c r="T145" s="14"/>
      <c r="U145" s="14"/>
      <c r="V145" s="14"/>
      <c r="W145" s="14"/>
    </row>
    <row r="146" spans="2:23" ht="12.75" customHeight="1" x14ac:dyDescent="0.35">
      <c r="B146" s="62"/>
      <c r="T146" s="14"/>
      <c r="U146" s="14"/>
      <c r="V146" s="14"/>
      <c r="W146" s="14"/>
    </row>
    <row r="147" spans="2:23" ht="12.75" customHeight="1" x14ac:dyDescent="0.35">
      <c r="B147" s="62"/>
      <c r="T147" s="14"/>
      <c r="U147" s="14"/>
      <c r="V147" s="14"/>
      <c r="W147" s="14"/>
    </row>
    <row r="148" spans="2:23" ht="12.75" customHeight="1" x14ac:dyDescent="0.35">
      <c r="B148" s="62"/>
      <c r="T148" s="14"/>
      <c r="U148" s="14"/>
      <c r="V148" s="14"/>
      <c r="W148" s="14"/>
    </row>
    <row r="149" spans="2:23" ht="12.75" customHeight="1" x14ac:dyDescent="0.35">
      <c r="B149" s="62"/>
      <c r="T149" s="14"/>
      <c r="U149" s="14"/>
      <c r="V149" s="14"/>
      <c r="W149" s="14"/>
    </row>
    <row r="150" spans="2:23" ht="12.75" customHeight="1" x14ac:dyDescent="0.35">
      <c r="B150" s="62"/>
      <c r="T150" s="14"/>
      <c r="U150" s="14"/>
      <c r="V150" s="14"/>
      <c r="W150" s="14"/>
    </row>
    <row r="151" spans="2:23" ht="12.75" customHeight="1" x14ac:dyDescent="0.35">
      <c r="B151" s="62"/>
      <c r="T151" s="14"/>
      <c r="U151" s="14"/>
      <c r="V151" s="14"/>
      <c r="W151" s="14"/>
    </row>
    <row r="152" spans="2:23" ht="12.75" customHeight="1" x14ac:dyDescent="0.35">
      <c r="B152" s="62"/>
      <c r="T152" s="14"/>
      <c r="U152" s="14"/>
      <c r="V152" s="14"/>
      <c r="W152" s="14"/>
    </row>
    <row r="153" spans="2:23" ht="12.75" customHeight="1" x14ac:dyDescent="0.35">
      <c r="B153" s="62"/>
      <c r="T153" s="14"/>
      <c r="U153" s="14"/>
      <c r="V153" s="14"/>
      <c r="W153" s="14"/>
    </row>
    <row r="154" spans="2:23" ht="12.75" customHeight="1" x14ac:dyDescent="0.35">
      <c r="B154" s="62"/>
      <c r="T154" s="14"/>
      <c r="U154" s="14"/>
      <c r="V154" s="14"/>
      <c r="W154" s="14"/>
    </row>
    <row r="155" spans="2:23" ht="12.75" customHeight="1" x14ac:dyDescent="0.35">
      <c r="B155" s="62"/>
      <c r="T155" s="14"/>
      <c r="U155" s="14"/>
      <c r="V155" s="14"/>
      <c r="W155" s="14"/>
    </row>
    <row r="156" spans="2:23" ht="12.75" customHeight="1" x14ac:dyDescent="0.35">
      <c r="B156" s="62"/>
      <c r="T156" s="14"/>
      <c r="U156" s="14"/>
      <c r="V156" s="14"/>
      <c r="W156" s="14"/>
    </row>
    <row r="157" spans="2:23" ht="12.75" customHeight="1" x14ac:dyDescent="0.35">
      <c r="B157" s="62"/>
      <c r="T157" s="14"/>
      <c r="U157" s="14"/>
      <c r="V157" s="14"/>
      <c r="W157" s="14"/>
    </row>
    <row r="158" spans="2:23" ht="12.75" customHeight="1" x14ac:dyDescent="0.35">
      <c r="B158" s="62"/>
      <c r="T158" s="14"/>
      <c r="U158" s="14"/>
      <c r="V158" s="14"/>
      <c r="W158" s="14"/>
    </row>
    <row r="159" spans="2:23" ht="12.75" customHeight="1" x14ac:dyDescent="0.35">
      <c r="B159" s="62"/>
      <c r="T159" s="14"/>
      <c r="U159" s="14"/>
      <c r="V159" s="14"/>
      <c r="W159" s="14"/>
    </row>
    <row r="160" spans="2:23" ht="12.75" customHeight="1" x14ac:dyDescent="0.35">
      <c r="B160" s="62"/>
      <c r="T160" s="14"/>
      <c r="U160" s="14"/>
      <c r="V160" s="14"/>
      <c r="W160" s="14"/>
    </row>
    <row r="161" spans="2:23" ht="12.75" customHeight="1" x14ac:dyDescent="0.35">
      <c r="B161" s="62"/>
      <c r="T161" s="14"/>
      <c r="U161" s="14"/>
      <c r="V161" s="14"/>
      <c r="W161" s="14"/>
    </row>
    <row r="162" spans="2:23" ht="12.75" customHeight="1" x14ac:dyDescent="0.35">
      <c r="B162" s="62"/>
      <c r="T162" s="14"/>
      <c r="U162" s="14"/>
      <c r="V162" s="14"/>
      <c r="W162" s="14"/>
    </row>
    <row r="163" spans="2:23" ht="12.75" customHeight="1" x14ac:dyDescent="0.35">
      <c r="B163" s="62"/>
      <c r="T163" s="14"/>
      <c r="U163" s="14"/>
      <c r="V163" s="14"/>
      <c r="W163" s="14"/>
    </row>
    <row r="164" spans="2:23" ht="12.75" customHeight="1" x14ac:dyDescent="0.35">
      <c r="B164" s="62"/>
      <c r="T164" s="14"/>
      <c r="U164" s="14"/>
      <c r="V164" s="14"/>
      <c r="W164" s="14"/>
    </row>
    <row r="165" spans="2:23" ht="12.75" customHeight="1" x14ac:dyDescent="0.35">
      <c r="B165" s="62"/>
      <c r="T165" s="14"/>
      <c r="U165" s="14"/>
      <c r="V165" s="14"/>
      <c r="W165" s="14"/>
    </row>
    <row r="166" spans="2:23" ht="12.75" customHeight="1" x14ac:dyDescent="0.35">
      <c r="B166" s="62"/>
      <c r="T166" s="14"/>
      <c r="U166" s="14"/>
      <c r="V166" s="14"/>
      <c r="W166" s="14"/>
    </row>
    <row r="167" spans="2:23" ht="12.75" customHeight="1" x14ac:dyDescent="0.35">
      <c r="B167" s="62"/>
      <c r="T167" s="14"/>
      <c r="U167" s="14"/>
      <c r="V167" s="14"/>
      <c r="W167" s="14"/>
    </row>
    <row r="168" spans="2:23" ht="12.75" customHeight="1" x14ac:dyDescent="0.35">
      <c r="B168" s="62"/>
      <c r="T168" s="14"/>
      <c r="U168" s="14"/>
      <c r="V168" s="14"/>
      <c r="W168" s="14"/>
    </row>
    <row r="169" spans="2:23" ht="12.75" customHeight="1" x14ac:dyDescent="0.35">
      <c r="B169" s="62"/>
      <c r="T169" s="14"/>
      <c r="U169" s="14"/>
      <c r="V169" s="14"/>
      <c r="W169" s="14"/>
    </row>
    <row r="170" spans="2:23" ht="12.75" customHeight="1" x14ac:dyDescent="0.35">
      <c r="B170" s="62"/>
      <c r="T170" s="14"/>
      <c r="U170" s="14"/>
      <c r="V170" s="14"/>
      <c r="W170" s="14"/>
    </row>
    <row r="171" spans="2:23" ht="12.75" customHeight="1" x14ac:dyDescent="0.35">
      <c r="B171" s="62"/>
      <c r="T171" s="14"/>
      <c r="U171" s="14"/>
      <c r="V171" s="14"/>
      <c r="W171" s="14"/>
    </row>
    <row r="172" spans="2:23" ht="12.75" customHeight="1" x14ac:dyDescent="0.35">
      <c r="B172" s="62"/>
      <c r="T172" s="14"/>
      <c r="U172" s="14"/>
      <c r="V172" s="14"/>
      <c r="W172" s="14"/>
    </row>
    <row r="173" spans="2:23" ht="12.75" customHeight="1" x14ac:dyDescent="0.35">
      <c r="B173" s="62"/>
      <c r="T173" s="14"/>
      <c r="U173" s="14"/>
      <c r="V173" s="14"/>
      <c r="W173" s="14"/>
    </row>
    <row r="174" spans="2:23" ht="12.75" customHeight="1" x14ac:dyDescent="0.35">
      <c r="B174" s="62"/>
      <c r="T174" s="14"/>
      <c r="U174" s="14"/>
      <c r="V174" s="14"/>
      <c r="W174" s="14"/>
    </row>
    <row r="175" spans="2:23" ht="12.75" customHeight="1" x14ac:dyDescent="0.35">
      <c r="B175" s="62"/>
      <c r="T175" s="14"/>
      <c r="U175" s="14"/>
      <c r="V175" s="14"/>
      <c r="W175" s="14"/>
    </row>
    <row r="176" spans="2:23" ht="12.75" customHeight="1" x14ac:dyDescent="0.35">
      <c r="B176" s="62"/>
      <c r="T176" s="14"/>
      <c r="U176" s="14"/>
      <c r="V176" s="14"/>
      <c r="W176" s="14"/>
    </row>
    <row r="177" spans="2:23" ht="12.75" customHeight="1" x14ac:dyDescent="0.35">
      <c r="B177" s="62"/>
      <c r="T177" s="14"/>
      <c r="U177" s="14"/>
      <c r="V177" s="14"/>
      <c r="W177" s="14"/>
    </row>
    <row r="178" spans="2:23" ht="12.75" customHeight="1" x14ac:dyDescent="0.35">
      <c r="B178" s="62"/>
      <c r="T178" s="14"/>
      <c r="U178" s="14"/>
      <c r="V178" s="14"/>
      <c r="W178" s="14"/>
    </row>
    <row r="179" spans="2:23" ht="12.75" customHeight="1" x14ac:dyDescent="0.35">
      <c r="B179" s="62"/>
      <c r="T179" s="14"/>
      <c r="U179" s="14"/>
      <c r="V179" s="14"/>
      <c r="W179" s="14"/>
    </row>
    <row r="180" spans="2:23" ht="12.75" customHeight="1" x14ac:dyDescent="0.35">
      <c r="B180" s="62"/>
      <c r="T180" s="14"/>
      <c r="U180" s="14"/>
      <c r="V180" s="14"/>
      <c r="W180" s="14"/>
    </row>
    <row r="181" spans="2:23" ht="12.75" customHeight="1" x14ac:dyDescent="0.35">
      <c r="B181" s="62"/>
      <c r="T181" s="14"/>
      <c r="U181" s="14"/>
      <c r="V181" s="14"/>
      <c r="W181" s="14"/>
    </row>
    <row r="182" spans="2:23" ht="12.75" customHeight="1" x14ac:dyDescent="0.35">
      <c r="B182" s="62"/>
      <c r="T182" s="14"/>
      <c r="U182" s="14"/>
      <c r="V182" s="14"/>
      <c r="W182" s="14"/>
    </row>
    <row r="183" spans="2:23" ht="12.75" customHeight="1" x14ac:dyDescent="0.35">
      <c r="B183" s="62"/>
      <c r="T183" s="14"/>
      <c r="U183" s="14"/>
      <c r="V183" s="14"/>
      <c r="W183" s="14"/>
    </row>
    <row r="184" spans="2:23" ht="12.75" customHeight="1" x14ac:dyDescent="0.35">
      <c r="B184" s="62"/>
      <c r="T184" s="14"/>
      <c r="U184" s="14"/>
      <c r="V184" s="14"/>
      <c r="W184" s="14"/>
    </row>
    <row r="185" spans="2:23" ht="12.75" customHeight="1" x14ac:dyDescent="0.35">
      <c r="B185" s="62"/>
      <c r="T185" s="14"/>
      <c r="U185" s="14"/>
      <c r="V185" s="14"/>
      <c r="W185" s="14"/>
    </row>
    <row r="186" spans="2:23" ht="12.75" customHeight="1" x14ac:dyDescent="0.35">
      <c r="B186" s="62"/>
      <c r="T186" s="14"/>
      <c r="U186" s="14"/>
      <c r="V186" s="14"/>
      <c r="W186" s="14"/>
    </row>
    <row r="187" spans="2:23" ht="12.75" customHeight="1" x14ac:dyDescent="0.35">
      <c r="B187" s="62"/>
      <c r="T187" s="14"/>
      <c r="U187" s="14"/>
      <c r="V187" s="14"/>
      <c r="W187" s="14"/>
    </row>
    <row r="188" spans="2:23" ht="12.75" customHeight="1" x14ac:dyDescent="0.35">
      <c r="B188" s="62"/>
      <c r="T188" s="14"/>
      <c r="U188" s="14"/>
      <c r="V188" s="14"/>
      <c r="W188" s="14"/>
    </row>
    <row r="189" spans="2:23" ht="12.75" customHeight="1" x14ac:dyDescent="0.35">
      <c r="B189" s="62"/>
      <c r="T189" s="14"/>
      <c r="U189" s="14"/>
      <c r="V189" s="14"/>
      <c r="W189" s="14"/>
    </row>
    <row r="190" spans="2:23" ht="12.75" customHeight="1" x14ac:dyDescent="0.35">
      <c r="B190" s="62"/>
      <c r="T190" s="14"/>
      <c r="U190" s="14"/>
      <c r="V190" s="14"/>
      <c r="W190" s="14"/>
    </row>
    <row r="191" spans="2:23" ht="12.75" customHeight="1" x14ac:dyDescent="0.35">
      <c r="B191" s="62"/>
      <c r="T191" s="14"/>
      <c r="U191" s="14"/>
      <c r="V191" s="14"/>
      <c r="W191" s="14"/>
    </row>
    <row r="192" spans="2:23" ht="12.75" customHeight="1" x14ac:dyDescent="0.35">
      <c r="B192" s="62"/>
      <c r="T192" s="14"/>
      <c r="U192" s="14"/>
      <c r="V192" s="14"/>
      <c r="W192" s="14"/>
    </row>
    <row r="193" spans="2:23" ht="12.75" customHeight="1" x14ac:dyDescent="0.35">
      <c r="B193" s="62"/>
      <c r="T193" s="14"/>
      <c r="U193" s="14"/>
      <c r="V193" s="14"/>
      <c r="W193" s="14"/>
    </row>
    <row r="194" spans="2:23" ht="12.75" customHeight="1" x14ac:dyDescent="0.35">
      <c r="B194" s="62"/>
      <c r="T194" s="14"/>
      <c r="U194" s="14"/>
      <c r="V194" s="14"/>
      <c r="W194" s="14"/>
    </row>
    <row r="195" spans="2:23" ht="12.75" customHeight="1" x14ac:dyDescent="0.35">
      <c r="B195" s="62"/>
      <c r="T195" s="14"/>
      <c r="U195" s="14"/>
      <c r="V195" s="14"/>
      <c r="W195" s="14"/>
    </row>
    <row r="196" spans="2:23" ht="12.75" customHeight="1" x14ac:dyDescent="0.35">
      <c r="B196" s="62"/>
      <c r="T196" s="14"/>
      <c r="U196" s="14"/>
      <c r="V196" s="14"/>
      <c r="W196" s="14"/>
    </row>
    <row r="197" spans="2:23" ht="12.75" customHeight="1" x14ac:dyDescent="0.35">
      <c r="B197" s="62"/>
      <c r="T197" s="14"/>
      <c r="U197" s="14"/>
      <c r="V197" s="14"/>
      <c r="W197" s="14"/>
    </row>
    <row r="198" spans="2:23" ht="12.75" customHeight="1" x14ac:dyDescent="0.35">
      <c r="B198" s="62"/>
      <c r="T198" s="14"/>
      <c r="U198" s="14"/>
      <c r="V198" s="14"/>
      <c r="W198" s="14"/>
    </row>
    <row r="199" spans="2:23" ht="12.75" customHeight="1" x14ac:dyDescent="0.35">
      <c r="B199" s="62"/>
      <c r="T199" s="14"/>
      <c r="U199" s="14"/>
      <c r="V199" s="14"/>
      <c r="W199" s="14"/>
    </row>
    <row r="200" spans="2:23" ht="12.75" customHeight="1" x14ac:dyDescent="0.35">
      <c r="B200" s="62"/>
      <c r="T200" s="14"/>
      <c r="U200" s="14"/>
      <c r="V200" s="14"/>
      <c r="W200" s="14"/>
    </row>
    <row r="201" spans="2:23" ht="12.75" customHeight="1" x14ac:dyDescent="0.35">
      <c r="B201" s="62"/>
      <c r="T201" s="14"/>
      <c r="U201" s="14"/>
      <c r="V201" s="14"/>
      <c r="W201" s="14"/>
    </row>
    <row r="202" spans="2:23" ht="12.75" customHeight="1" x14ac:dyDescent="0.35">
      <c r="B202" s="62"/>
      <c r="T202" s="14"/>
      <c r="U202" s="14"/>
      <c r="V202" s="14"/>
      <c r="W202" s="14"/>
    </row>
    <row r="203" spans="2:23" ht="12.75" customHeight="1" x14ac:dyDescent="0.35">
      <c r="B203" s="62"/>
      <c r="T203" s="14"/>
      <c r="U203" s="14"/>
      <c r="V203" s="14"/>
      <c r="W203" s="14"/>
    </row>
    <row r="204" spans="2:23" ht="12.75" customHeight="1" x14ac:dyDescent="0.35">
      <c r="B204" s="62"/>
      <c r="T204" s="14"/>
      <c r="U204" s="14"/>
      <c r="V204" s="14"/>
      <c r="W204" s="14"/>
    </row>
    <row r="205" spans="2:23" ht="12.75" customHeight="1" x14ac:dyDescent="0.35">
      <c r="B205" s="62"/>
      <c r="T205" s="14"/>
      <c r="U205" s="14"/>
      <c r="V205" s="14"/>
      <c r="W205" s="14"/>
    </row>
    <row r="206" spans="2:23" ht="12.75" customHeight="1" x14ac:dyDescent="0.35">
      <c r="B206" s="62"/>
      <c r="T206" s="14"/>
      <c r="U206" s="14"/>
      <c r="V206" s="14"/>
      <c r="W206" s="14"/>
    </row>
    <row r="207" spans="2:23" ht="12.75" customHeight="1" x14ac:dyDescent="0.35">
      <c r="B207" s="62"/>
      <c r="T207" s="14"/>
      <c r="U207" s="14"/>
      <c r="V207" s="14"/>
      <c r="W207" s="14"/>
    </row>
    <row r="208" spans="2:23" ht="12.75" customHeight="1" x14ac:dyDescent="0.35">
      <c r="B208" s="62"/>
      <c r="T208" s="14"/>
      <c r="U208" s="14"/>
      <c r="V208" s="14"/>
      <c r="W208" s="14"/>
    </row>
    <row r="209" spans="2:23" ht="12.75" customHeight="1" x14ac:dyDescent="0.35">
      <c r="B209" s="62"/>
      <c r="T209" s="14"/>
      <c r="U209" s="14"/>
      <c r="V209" s="14"/>
      <c r="W209" s="14"/>
    </row>
    <row r="210" spans="2:23" ht="12.75" customHeight="1" x14ac:dyDescent="0.35">
      <c r="B210" s="62"/>
      <c r="T210" s="14"/>
      <c r="U210" s="14"/>
      <c r="V210" s="14"/>
      <c r="W210" s="14"/>
    </row>
    <row r="211" spans="2:23" ht="12.75" customHeight="1" x14ac:dyDescent="0.35">
      <c r="B211" s="62"/>
      <c r="T211" s="14"/>
      <c r="U211" s="14"/>
      <c r="V211" s="14"/>
      <c r="W211" s="14"/>
    </row>
    <row r="212" spans="2:23" ht="12.75" customHeight="1" x14ac:dyDescent="0.35">
      <c r="B212" s="62"/>
      <c r="T212" s="14"/>
      <c r="U212" s="14"/>
      <c r="V212" s="14"/>
      <c r="W212" s="14"/>
    </row>
    <row r="213" spans="2:23" ht="12.75" customHeight="1" x14ac:dyDescent="0.35">
      <c r="B213" s="62"/>
      <c r="T213" s="14"/>
      <c r="U213" s="14"/>
      <c r="V213" s="14"/>
      <c r="W213" s="14"/>
    </row>
    <row r="214" spans="2:23" ht="12.75" customHeight="1" x14ac:dyDescent="0.35">
      <c r="B214" s="62"/>
      <c r="T214" s="14"/>
      <c r="U214" s="14"/>
      <c r="V214" s="14"/>
      <c r="W214" s="14"/>
    </row>
    <row r="215" spans="2:23" ht="12.75" customHeight="1" x14ac:dyDescent="0.35">
      <c r="B215" s="62"/>
      <c r="T215" s="14"/>
      <c r="U215" s="14"/>
      <c r="V215" s="14"/>
      <c r="W215" s="14"/>
    </row>
    <row r="216" spans="2:23" ht="12.75" customHeight="1" x14ac:dyDescent="0.35">
      <c r="B216" s="62"/>
      <c r="T216" s="14"/>
      <c r="U216" s="14"/>
      <c r="V216" s="14"/>
      <c r="W216" s="14"/>
    </row>
    <row r="217" spans="2:23" ht="12.75" customHeight="1" x14ac:dyDescent="0.35">
      <c r="B217" s="62"/>
      <c r="T217" s="14"/>
      <c r="U217" s="14"/>
      <c r="V217" s="14"/>
      <c r="W217" s="14"/>
    </row>
    <row r="218" spans="2:23" ht="12.75" customHeight="1" x14ac:dyDescent="0.35">
      <c r="B218" s="62"/>
      <c r="T218" s="14"/>
      <c r="U218" s="14"/>
      <c r="V218" s="14"/>
      <c r="W218" s="14"/>
    </row>
    <row r="219" spans="2:23" ht="12.75" customHeight="1" x14ac:dyDescent="0.35">
      <c r="B219" s="62"/>
      <c r="T219" s="14"/>
      <c r="U219" s="14"/>
      <c r="V219" s="14"/>
      <c r="W219" s="14"/>
    </row>
    <row r="220" spans="2:23" ht="12.75" customHeight="1" x14ac:dyDescent="0.35">
      <c r="B220" s="62"/>
      <c r="T220" s="14"/>
      <c r="U220" s="14"/>
      <c r="V220" s="14"/>
      <c r="W220" s="14"/>
    </row>
    <row r="221" spans="2:23" ht="12.75" customHeight="1" x14ac:dyDescent="0.35">
      <c r="B221" s="62"/>
      <c r="T221" s="14"/>
      <c r="U221" s="14"/>
      <c r="V221" s="14"/>
      <c r="W221" s="14"/>
    </row>
    <row r="222" spans="2:23" ht="12.75" customHeight="1" x14ac:dyDescent="0.35">
      <c r="B222" s="62"/>
      <c r="T222" s="14"/>
      <c r="U222" s="14"/>
      <c r="V222" s="14"/>
      <c r="W222" s="14"/>
    </row>
    <row r="223" spans="2:23" ht="12.75" customHeight="1" x14ac:dyDescent="0.35">
      <c r="B223" s="62"/>
      <c r="T223" s="14"/>
      <c r="U223" s="14"/>
      <c r="V223" s="14"/>
      <c r="W223" s="14"/>
    </row>
    <row r="224" spans="2:23" ht="12.75" customHeight="1" x14ac:dyDescent="0.35">
      <c r="B224" s="62"/>
      <c r="T224" s="14"/>
      <c r="U224" s="14"/>
      <c r="V224" s="14"/>
      <c r="W224" s="14"/>
    </row>
    <row r="225" spans="2:23" ht="12.75" customHeight="1" x14ac:dyDescent="0.35">
      <c r="B225" s="62"/>
      <c r="T225" s="14"/>
      <c r="U225" s="14"/>
      <c r="V225" s="14"/>
      <c r="W225" s="14"/>
    </row>
    <row r="226" spans="2:23" ht="12.75" customHeight="1" x14ac:dyDescent="0.35">
      <c r="B226" s="62"/>
      <c r="T226" s="14"/>
      <c r="U226" s="14"/>
      <c r="V226" s="14"/>
      <c r="W226" s="14"/>
    </row>
    <row r="227" spans="2:23" ht="12.75" customHeight="1" x14ac:dyDescent="0.35">
      <c r="B227" s="62"/>
      <c r="T227" s="14"/>
      <c r="U227" s="14"/>
      <c r="V227" s="14"/>
      <c r="W227" s="14"/>
    </row>
    <row r="228" spans="2:23" ht="12.75" customHeight="1" x14ac:dyDescent="0.35">
      <c r="B228" s="62"/>
      <c r="T228" s="14"/>
      <c r="U228" s="14"/>
      <c r="V228" s="14"/>
      <c r="W228" s="14"/>
    </row>
    <row r="229" spans="2:23" ht="12.75" customHeight="1" x14ac:dyDescent="0.35">
      <c r="B229" s="62"/>
      <c r="T229" s="14"/>
      <c r="U229" s="14"/>
      <c r="V229" s="14"/>
      <c r="W229" s="14"/>
    </row>
    <row r="230" spans="2:23" ht="12.75" customHeight="1" x14ac:dyDescent="0.35">
      <c r="B230" s="62"/>
      <c r="T230" s="14"/>
      <c r="U230" s="14"/>
      <c r="V230" s="14"/>
      <c r="W230" s="14"/>
    </row>
    <row r="231" spans="2:23" ht="12.75" customHeight="1" x14ac:dyDescent="0.35">
      <c r="B231" s="62"/>
      <c r="T231" s="14"/>
      <c r="U231" s="14"/>
      <c r="V231" s="14"/>
      <c r="W231" s="14"/>
    </row>
    <row r="232" spans="2:23" ht="12.75" customHeight="1" x14ac:dyDescent="0.35">
      <c r="B232" s="62"/>
      <c r="T232" s="14"/>
      <c r="U232" s="14"/>
      <c r="V232" s="14"/>
      <c r="W232" s="14"/>
    </row>
    <row r="233" spans="2:23" ht="12.75" customHeight="1" x14ac:dyDescent="0.35">
      <c r="B233" s="62"/>
      <c r="T233" s="14"/>
      <c r="U233" s="14"/>
      <c r="V233" s="14"/>
      <c r="W233" s="14"/>
    </row>
    <row r="234" spans="2:23" ht="12.75" customHeight="1" x14ac:dyDescent="0.35">
      <c r="B234" s="62"/>
      <c r="T234" s="14"/>
      <c r="U234" s="14"/>
      <c r="V234" s="14"/>
      <c r="W234" s="14"/>
    </row>
    <row r="235" spans="2:23" ht="12.75" customHeight="1" x14ac:dyDescent="0.35">
      <c r="B235" s="62"/>
      <c r="T235" s="14"/>
      <c r="U235" s="14"/>
      <c r="V235" s="14"/>
      <c r="W235" s="14"/>
    </row>
    <row r="236" spans="2:23" ht="12.75" customHeight="1" x14ac:dyDescent="0.35">
      <c r="B236" s="62"/>
      <c r="T236" s="14"/>
      <c r="U236" s="14"/>
      <c r="V236" s="14"/>
      <c r="W236" s="14"/>
    </row>
    <row r="237" spans="2:23" ht="12.75" customHeight="1" x14ac:dyDescent="0.35">
      <c r="B237" s="62"/>
      <c r="T237" s="14"/>
      <c r="U237" s="14"/>
      <c r="V237" s="14"/>
      <c r="W237" s="14"/>
    </row>
    <row r="238" spans="2:23" ht="12.75" customHeight="1" x14ac:dyDescent="0.35">
      <c r="B238" s="62"/>
      <c r="T238" s="14"/>
      <c r="U238" s="14"/>
      <c r="V238" s="14"/>
      <c r="W238" s="14"/>
    </row>
    <row r="239" spans="2:23" ht="12.75" customHeight="1" x14ac:dyDescent="0.35">
      <c r="B239" s="62"/>
      <c r="T239" s="14"/>
      <c r="U239" s="14"/>
      <c r="V239" s="14"/>
      <c r="W239" s="14"/>
    </row>
    <row r="240" spans="2:23" ht="12.75" customHeight="1" x14ac:dyDescent="0.35">
      <c r="B240" s="62"/>
      <c r="T240" s="14"/>
      <c r="U240" s="14"/>
      <c r="V240" s="14"/>
      <c r="W240" s="14"/>
    </row>
    <row r="241" spans="2:23" ht="12.75" customHeight="1" x14ac:dyDescent="0.35">
      <c r="B241" s="62"/>
      <c r="T241" s="14"/>
      <c r="U241" s="14"/>
      <c r="V241" s="14"/>
      <c r="W241" s="14"/>
    </row>
    <row r="242" spans="2:23" ht="12.75" customHeight="1" x14ac:dyDescent="0.35">
      <c r="B242" s="62"/>
      <c r="T242" s="14"/>
      <c r="U242" s="14"/>
      <c r="V242" s="14"/>
      <c r="W242" s="14"/>
    </row>
    <row r="243" spans="2:23" ht="12.75" customHeight="1" x14ac:dyDescent="0.35">
      <c r="B243" s="62"/>
      <c r="T243" s="14"/>
      <c r="U243" s="14"/>
      <c r="V243" s="14"/>
      <c r="W243" s="14"/>
    </row>
    <row r="244" spans="2:23" ht="12.75" customHeight="1" x14ac:dyDescent="0.35">
      <c r="B244" s="62"/>
      <c r="T244" s="14"/>
      <c r="U244" s="14"/>
      <c r="V244" s="14"/>
      <c r="W244" s="14"/>
    </row>
    <row r="245" spans="2:23" ht="12.75" customHeight="1" x14ac:dyDescent="0.35">
      <c r="B245" s="62"/>
      <c r="T245" s="14"/>
      <c r="U245" s="14"/>
      <c r="V245" s="14"/>
      <c r="W245" s="14"/>
    </row>
    <row r="246" spans="2:23" ht="12.75" customHeight="1" x14ac:dyDescent="0.35">
      <c r="B246" s="62"/>
      <c r="T246" s="14"/>
      <c r="U246" s="14"/>
      <c r="V246" s="14"/>
      <c r="W246" s="14"/>
    </row>
    <row r="247" spans="2:23" ht="12.75" customHeight="1" x14ac:dyDescent="0.35">
      <c r="B247" s="62"/>
      <c r="T247" s="14"/>
      <c r="U247" s="14"/>
      <c r="V247" s="14"/>
      <c r="W247" s="14"/>
    </row>
    <row r="248" spans="2:23" ht="12.75" customHeight="1" x14ac:dyDescent="0.35">
      <c r="B248" s="62"/>
      <c r="T248" s="14"/>
      <c r="U248" s="14"/>
      <c r="V248" s="14"/>
      <c r="W248" s="14"/>
    </row>
    <row r="249" spans="2:23" ht="12.75" customHeight="1" x14ac:dyDescent="0.35">
      <c r="B249" s="62"/>
      <c r="T249" s="14"/>
      <c r="U249" s="14"/>
      <c r="V249" s="14"/>
      <c r="W249" s="14"/>
    </row>
    <row r="250" spans="2:23" ht="12.75" customHeight="1" x14ac:dyDescent="0.35">
      <c r="B250" s="62"/>
      <c r="T250" s="14"/>
      <c r="U250" s="14"/>
      <c r="V250" s="14"/>
      <c r="W250" s="14"/>
    </row>
    <row r="251" spans="2:23" ht="12.75" customHeight="1" x14ac:dyDescent="0.35">
      <c r="B251" s="62"/>
      <c r="T251" s="14"/>
      <c r="U251" s="14"/>
      <c r="V251" s="14"/>
      <c r="W251" s="14"/>
    </row>
    <row r="252" spans="2:23" ht="12.75" customHeight="1" x14ac:dyDescent="0.35">
      <c r="B252" s="62"/>
      <c r="T252" s="14"/>
      <c r="U252" s="14"/>
      <c r="V252" s="14"/>
      <c r="W252" s="14"/>
    </row>
    <row r="253" spans="2:23" ht="12.75" customHeight="1" x14ac:dyDescent="0.35">
      <c r="B253" s="62"/>
      <c r="T253" s="14"/>
      <c r="U253" s="14"/>
      <c r="V253" s="14"/>
      <c r="W253" s="14"/>
    </row>
    <row r="254" spans="2:23" ht="12.75" customHeight="1" x14ac:dyDescent="0.35">
      <c r="B254" s="62"/>
      <c r="T254" s="14"/>
      <c r="U254" s="14"/>
      <c r="V254" s="14"/>
      <c r="W254" s="14"/>
    </row>
    <row r="255" spans="2:23" ht="12.75" customHeight="1" x14ac:dyDescent="0.35">
      <c r="B255" s="62"/>
      <c r="T255" s="14"/>
      <c r="U255" s="14"/>
      <c r="V255" s="14"/>
      <c r="W255" s="14"/>
    </row>
    <row r="256" spans="2:23" ht="12.75" customHeight="1" x14ac:dyDescent="0.35">
      <c r="B256" s="62"/>
      <c r="T256" s="14"/>
      <c r="U256" s="14"/>
      <c r="V256" s="14"/>
      <c r="W256" s="14"/>
    </row>
    <row r="257" spans="2:23" ht="12.75" customHeight="1" x14ac:dyDescent="0.35">
      <c r="B257" s="62"/>
      <c r="T257" s="14"/>
      <c r="U257" s="14"/>
      <c r="V257" s="14"/>
      <c r="W257" s="14"/>
    </row>
    <row r="258" spans="2:23" ht="12.75" customHeight="1" x14ac:dyDescent="0.35">
      <c r="B258" s="62"/>
      <c r="T258" s="14"/>
      <c r="U258" s="14"/>
      <c r="V258" s="14"/>
      <c r="W258" s="14"/>
    </row>
    <row r="259" spans="2:23" ht="12.75" customHeight="1" x14ac:dyDescent="0.35">
      <c r="B259" s="62"/>
      <c r="T259" s="14"/>
      <c r="U259" s="14"/>
      <c r="V259" s="14"/>
      <c r="W259" s="14"/>
    </row>
    <row r="260" spans="2:23" ht="12.75" customHeight="1" x14ac:dyDescent="0.35">
      <c r="B260" s="62"/>
      <c r="T260" s="14"/>
      <c r="U260" s="14"/>
      <c r="V260" s="14"/>
      <c r="W260" s="14"/>
    </row>
    <row r="261" spans="2:23" ht="12.75" customHeight="1" x14ac:dyDescent="0.35">
      <c r="B261" s="62"/>
      <c r="T261" s="14"/>
      <c r="U261" s="14"/>
      <c r="V261" s="14"/>
      <c r="W261" s="14"/>
    </row>
    <row r="262" spans="2:23" ht="12.75" customHeight="1" x14ac:dyDescent="0.35">
      <c r="B262" s="62"/>
      <c r="T262" s="14"/>
      <c r="U262" s="14"/>
      <c r="V262" s="14"/>
      <c r="W262" s="14"/>
    </row>
    <row r="263" spans="2:23" ht="12.75" customHeight="1" x14ac:dyDescent="0.35">
      <c r="B263" s="62"/>
      <c r="T263" s="14"/>
      <c r="U263" s="14"/>
      <c r="V263" s="14"/>
      <c r="W263" s="14"/>
    </row>
    <row r="264" spans="2:23" ht="12.75" customHeight="1" x14ac:dyDescent="0.35">
      <c r="B264" s="62"/>
      <c r="T264" s="14"/>
      <c r="U264" s="14"/>
      <c r="V264" s="14"/>
      <c r="W264" s="14"/>
    </row>
    <row r="265" spans="2:23" ht="12.75" customHeight="1" x14ac:dyDescent="0.35">
      <c r="B265" s="62"/>
      <c r="T265" s="14"/>
      <c r="U265" s="14"/>
      <c r="V265" s="14"/>
      <c r="W265" s="14"/>
    </row>
    <row r="266" spans="2:23" ht="12.75" customHeight="1" x14ac:dyDescent="0.35">
      <c r="B266" s="62"/>
      <c r="T266" s="14"/>
      <c r="U266" s="14"/>
      <c r="V266" s="14"/>
      <c r="W266" s="14"/>
    </row>
    <row r="267" spans="2:23" ht="12.75" customHeight="1" x14ac:dyDescent="0.35">
      <c r="B267" s="62"/>
      <c r="T267" s="14"/>
      <c r="U267" s="14"/>
      <c r="V267" s="14"/>
      <c r="W267" s="14"/>
    </row>
    <row r="268" spans="2:23" ht="12.75" customHeight="1" x14ac:dyDescent="0.35">
      <c r="B268" s="62"/>
      <c r="T268" s="14"/>
      <c r="U268" s="14"/>
      <c r="V268" s="14"/>
      <c r="W268" s="14"/>
    </row>
    <row r="269" spans="2:23" ht="12.75" customHeight="1" x14ac:dyDescent="0.35">
      <c r="B269" s="62"/>
      <c r="T269" s="14"/>
      <c r="U269" s="14"/>
      <c r="V269" s="14"/>
      <c r="W269" s="14"/>
    </row>
    <row r="270" spans="2:23" ht="12.75" customHeight="1" x14ac:dyDescent="0.35">
      <c r="B270" s="62"/>
      <c r="T270" s="14"/>
      <c r="U270" s="14"/>
      <c r="V270" s="14"/>
      <c r="W270" s="14"/>
    </row>
    <row r="271" spans="2:23" ht="12.75" customHeight="1" x14ac:dyDescent="0.35">
      <c r="B271" s="62"/>
      <c r="T271" s="14"/>
      <c r="U271" s="14"/>
      <c r="V271" s="14"/>
      <c r="W271" s="14"/>
    </row>
    <row r="272" spans="2:23" ht="12.75" customHeight="1" x14ac:dyDescent="0.35">
      <c r="B272" s="62"/>
      <c r="T272" s="14"/>
      <c r="U272" s="14"/>
      <c r="V272" s="14"/>
      <c r="W272" s="14"/>
    </row>
    <row r="273" spans="2:23" ht="12.75" customHeight="1" x14ac:dyDescent="0.35">
      <c r="B273" s="62"/>
      <c r="T273" s="14"/>
      <c r="U273" s="14"/>
      <c r="V273" s="14"/>
      <c r="W273" s="14"/>
    </row>
    <row r="274" spans="2:23" ht="12.75" customHeight="1" x14ac:dyDescent="0.35">
      <c r="B274" s="62"/>
      <c r="T274" s="14"/>
      <c r="U274" s="14"/>
      <c r="V274" s="14"/>
      <c r="W274" s="14"/>
    </row>
    <row r="275" spans="2:23" ht="12.75" customHeight="1" x14ac:dyDescent="0.35">
      <c r="B275" s="62"/>
      <c r="T275" s="14"/>
      <c r="U275" s="14"/>
      <c r="V275" s="14"/>
      <c r="W275" s="14"/>
    </row>
    <row r="276" spans="2:23" ht="12.75" customHeight="1" x14ac:dyDescent="0.35">
      <c r="B276" s="62"/>
      <c r="T276" s="14"/>
      <c r="U276" s="14"/>
      <c r="V276" s="14"/>
      <c r="W276" s="14"/>
    </row>
    <row r="277" spans="2:23" ht="12.75" customHeight="1" x14ac:dyDescent="0.35">
      <c r="B277" s="62"/>
      <c r="T277" s="14"/>
      <c r="U277" s="14"/>
      <c r="V277" s="14"/>
      <c r="W277" s="14"/>
    </row>
    <row r="278" spans="2:23" ht="12.75" customHeight="1" x14ac:dyDescent="0.35">
      <c r="B278" s="62"/>
      <c r="T278" s="14"/>
      <c r="U278" s="14"/>
      <c r="V278" s="14"/>
      <c r="W278" s="14"/>
    </row>
    <row r="279" spans="2:23" ht="12.75" customHeight="1" x14ac:dyDescent="0.35">
      <c r="B279" s="62"/>
      <c r="T279" s="14"/>
      <c r="U279" s="14"/>
      <c r="V279" s="14"/>
      <c r="W279" s="14"/>
    </row>
    <row r="280" spans="2:23" ht="12.75" customHeight="1" x14ac:dyDescent="0.35">
      <c r="B280" s="62"/>
      <c r="T280" s="14"/>
      <c r="U280" s="14"/>
      <c r="V280" s="14"/>
      <c r="W280" s="14"/>
    </row>
    <row r="281" spans="2:23" ht="12.75" customHeight="1" x14ac:dyDescent="0.35">
      <c r="B281" s="62"/>
      <c r="T281" s="14"/>
      <c r="U281" s="14"/>
      <c r="V281" s="14"/>
      <c r="W281" s="14"/>
    </row>
    <row r="282" spans="2:23" ht="12.75" customHeight="1" x14ac:dyDescent="0.35">
      <c r="B282" s="62"/>
      <c r="T282" s="14"/>
      <c r="U282" s="14"/>
      <c r="V282" s="14"/>
      <c r="W282" s="14"/>
    </row>
    <row r="283" spans="2:23" ht="12.75" customHeight="1" x14ac:dyDescent="0.35">
      <c r="B283" s="62"/>
      <c r="T283" s="14"/>
      <c r="U283" s="14"/>
      <c r="V283" s="14"/>
      <c r="W283" s="14"/>
    </row>
    <row r="284" spans="2:23" ht="12.75" customHeight="1" x14ac:dyDescent="0.35">
      <c r="B284" s="62"/>
      <c r="T284" s="14"/>
      <c r="U284" s="14"/>
      <c r="V284" s="14"/>
      <c r="W284" s="14"/>
    </row>
    <row r="285" spans="2:23" ht="12.75" customHeight="1" x14ac:dyDescent="0.35">
      <c r="B285" s="62"/>
      <c r="T285" s="14"/>
      <c r="U285" s="14"/>
      <c r="V285" s="14"/>
      <c r="W285" s="14"/>
    </row>
    <row r="286" spans="2:23" ht="12.75" customHeight="1" x14ac:dyDescent="0.35">
      <c r="B286" s="62"/>
      <c r="T286" s="14"/>
      <c r="U286" s="14"/>
      <c r="V286" s="14"/>
      <c r="W286" s="14"/>
    </row>
    <row r="287" spans="2:23" ht="12.75" customHeight="1" x14ac:dyDescent="0.35">
      <c r="B287" s="62"/>
      <c r="T287" s="14"/>
      <c r="U287" s="14"/>
      <c r="V287" s="14"/>
      <c r="W287" s="14"/>
    </row>
    <row r="288" spans="2:23" ht="12.75" customHeight="1" x14ac:dyDescent="0.35">
      <c r="B288" s="62"/>
      <c r="T288" s="14"/>
      <c r="U288" s="14"/>
      <c r="V288" s="14"/>
      <c r="W288" s="14"/>
    </row>
    <row r="289" spans="2:23" ht="12.75" customHeight="1" x14ac:dyDescent="0.35">
      <c r="B289" s="62"/>
      <c r="T289" s="14"/>
      <c r="U289" s="14"/>
      <c r="V289" s="14"/>
      <c r="W289" s="14"/>
    </row>
    <row r="290" spans="2:23" ht="12.75" customHeight="1" x14ac:dyDescent="0.35">
      <c r="B290" s="62"/>
      <c r="T290" s="14"/>
      <c r="U290" s="14"/>
      <c r="V290" s="14"/>
      <c r="W290" s="14"/>
    </row>
    <row r="291" spans="2:23" ht="12.75" customHeight="1" x14ac:dyDescent="0.35">
      <c r="B291" s="62"/>
      <c r="T291" s="14"/>
      <c r="U291" s="14"/>
      <c r="V291" s="14"/>
      <c r="W291" s="14"/>
    </row>
    <row r="292" spans="2:23" ht="12.75" customHeight="1" x14ac:dyDescent="0.35">
      <c r="B292" s="62"/>
      <c r="T292" s="14"/>
      <c r="U292" s="14"/>
      <c r="V292" s="14"/>
      <c r="W292" s="14"/>
    </row>
    <row r="293" spans="2:23" ht="12.75" customHeight="1" x14ac:dyDescent="0.35">
      <c r="B293" s="62"/>
      <c r="T293" s="14"/>
      <c r="U293" s="14"/>
      <c r="V293" s="14"/>
      <c r="W293" s="14"/>
    </row>
    <row r="294" spans="2:23" ht="12.75" customHeight="1" x14ac:dyDescent="0.35">
      <c r="B294" s="62"/>
      <c r="T294" s="14"/>
      <c r="U294" s="14"/>
      <c r="V294" s="14"/>
      <c r="W294" s="14"/>
    </row>
    <row r="295" spans="2:23" ht="12.75" customHeight="1" x14ac:dyDescent="0.35">
      <c r="B295" s="62"/>
      <c r="T295" s="14"/>
      <c r="U295" s="14"/>
      <c r="V295" s="14"/>
      <c r="W295" s="14"/>
    </row>
    <row r="296" spans="2:23" ht="12.75" customHeight="1" x14ac:dyDescent="0.35">
      <c r="B296" s="62"/>
      <c r="T296" s="14"/>
      <c r="U296" s="14"/>
      <c r="V296" s="14"/>
      <c r="W296" s="14"/>
    </row>
    <row r="297" spans="2:23" ht="12.75" customHeight="1" x14ac:dyDescent="0.35">
      <c r="B297" s="62"/>
      <c r="T297" s="14"/>
      <c r="U297" s="14"/>
      <c r="V297" s="14"/>
      <c r="W297" s="14"/>
    </row>
    <row r="298" spans="2:23" ht="12.75" customHeight="1" x14ac:dyDescent="0.35">
      <c r="B298" s="62"/>
      <c r="T298" s="14"/>
      <c r="U298" s="14"/>
      <c r="V298" s="14"/>
      <c r="W298" s="14"/>
    </row>
    <row r="299" spans="2:23" ht="12.75" customHeight="1" x14ac:dyDescent="0.35">
      <c r="B299" s="62"/>
      <c r="T299" s="14"/>
      <c r="U299" s="14"/>
      <c r="V299" s="14"/>
      <c r="W299" s="14"/>
    </row>
    <row r="300" spans="2:23" ht="12.75" customHeight="1" x14ac:dyDescent="0.35">
      <c r="B300" s="62"/>
      <c r="T300" s="14"/>
      <c r="U300" s="14"/>
      <c r="V300" s="14"/>
      <c r="W300" s="14"/>
    </row>
    <row r="301" spans="2:23" ht="12.75" customHeight="1" x14ac:dyDescent="0.35">
      <c r="B301" s="62"/>
      <c r="T301" s="14"/>
      <c r="U301" s="14"/>
      <c r="V301" s="14"/>
      <c r="W301" s="14"/>
    </row>
    <row r="302" spans="2:23" ht="12.75" customHeight="1" x14ac:dyDescent="0.35">
      <c r="B302" s="62"/>
      <c r="T302" s="14"/>
      <c r="U302" s="14"/>
      <c r="V302" s="14"/>
      <c r="W302" s="14"/>
    </row>
    <row r="303" spans="2:23" ht="12.75" customHeight="1" x14ac:dyDescent="0.35">
      <c r="B303" s="62"/>
      <c r="T303" s="14"/>
      <c r="U303" s="14"/>
      <c r="V303" s="14"/>
      <c r="W303" s="14"/>
    </row>
    <row r="304" spans="2:23" ht="12.75" customHeight="1" x14ac:dyDescent="0.35">
      <c r="B304" s="62"/>
      <c r="T304" s="14"/>
      <c r="U304" s="14"/>
      <c r="V304" s="14"/>
      <c r="W304" s="14"/>
    </row>
    <row r="305" spans="2:23" ht="12.75" customHeight="1" x14ac:dyDescent="0.35">
      <c r="B305" s="62"/>
      <c r="T305" s="14"/>
      <c r="U305" s="14"/>
      <c r="V305" s="14"/>
      <c r="W305" s="14"/>
    </row>
    <row r="306" spans="2:23" ht="12.75" customHeight="1" x14ac:dyDescent="0.35">
      <c r="B306" s="62"/>
      <c r="T306" s="14"/>
      <c r="U306" s="14"/>
      <c r="V306" s="14"/>
      <c r="W306" s="14"/>
    </row>
    <row r="307" spans="2:23" ht="12.75" customHeight="1" x14ac:dyDescent="0.35">
      <c r="B307" s="62"/>
      <c r="T307" s="14"/>
      <c r="U307" s="14"/>
      <c r="V307" s="14"/>
      <c r="W307" s="14"/>
    </row>
    <row r="308" spans="2:23" ht="12.75" customHeight="1" x14ac:dyDescent="0.35">
      <c r="B308" s="62"/>
      <c r="T308" s="14"/>
      <c r="U308" s="14"/>
      <c r="V308" s="14"/>
      <c r="W308" s="14"/>
    </row>
    <row r="309" spans="2:23" ht="12.75" customHeight="1" x14ac:dyDescent="0.35">
      <c r="B309" s="62"/>
      <c r="T309" s="14"/>
      <c r="U309" s="14"/>
      <c r="V309" s="14"/>
      <c r="W309" s="14"/>
    </row>
    <row r="310" spans="2:23" ht="12.75" customHeight="1" x14ac:dyDescent="0.35">
      <c r="B310" s="62"/>
      <c r="T310" s="14"/>
      <c r="U310" s="14"/>
      <c r="V310" s="14"/>
      <c r="W310" s="14"/>
    </row>
    <row r="311" spans="2:23" ht="12.75" customHeight="1" x14ac:dyDescent="0.35">
      <c r="B311" s="62"/>
      <c r="T311" s="14"/>
      <c r="U311" s="14"/>
      <c r="V311" s="14"/>
      <c r="W311" s="14"/>
    </row>
    <row r="312" spans="2:23" ht="12.75" customHeight="1" x14ac:dyDescent="0.35">
      <c r="B312" s="62"/>
      <c r="T312" s="14"/>
      <c r="U312" s="14"/>
      <c r="V312" s="14"/>
      <c r="W312" s="14"/>
    </row>
    <row r="313" spans="2:23" ht="12.75" customHeight="1" x14ac:dyDescent="0.35">
      <c r="B313" s="62"/>
      <c r="T313" s="14"/>
      <c r="U313" s="14"/>
      <c r="V313" s="14"/>
      <c r="W313" s="14"/>
    </row>
    <row r="314" spans="2:23" ht="12.75" customHeight="1" x14ac:dyDescent="0.35">
      <c r="B314" s="62"/>
      <c r="T314" s="14"/>
      <c r="U314" s="14"/>
      <c r="V314" s="14"/>
      <c r="W314" s="14"/>
    </row>
    <row r="315" spans="2:23" ht="12.75" customHeight="1" x14ac:dyDescent="0.35">
      <c r="B315" s="62"/>
      <c r="T315" s="14"/>
      <c r="U315" s="14"/>
      <c r="V315" s="14"/>
      <c r="W315" s="14"/>
    </row>
    <row r="316" spans="2:23" ht="12.75" customHeight="1" x14ac:dyDescent="0.35">
      <c r="B316" s="62"/>
      <c r="T316" s="14"/>
      <c r="U316" s="14"/>
      <c r="V316" s="14"/>
      <c r="W316" s="14"/>
    </row>
    <row r="317" spans="2:23" ht="12.75" customHeight="1" x14ac:dyDescent="0.35">
      <c r="B317" s="62"/>
      <c r="T317" s="14"/>
      <c r="U317" s="14"/>
      <c r="V317" s="14"/>
      <c r="W317" s="14"/>
    </row>
    <row r="318" spans="2:23" ht="12.75" customHeight="1" x14ac:dyDescent="0.35">
      <c r="B318" s="62"/>
      <c r="T318" s="14"/>
      <c r="U318" s="14"/>
      <c r="V318" s="14"/>
      <c r="W318" s="14"/>
    </row>
    <row r="319" spans="2:23" ht="12.75" customHeight="1" x14ac:dyDescent="0.35">
      <c r="B319" s="62"/>
      <c r="T319" s="14"/>
      <c r="U319" s="14"/>
      <c r="V319" s="14"/>
      <c r="W319" s="14"/>
    </row>
    <row r="320" spans="2:23" ht="12.75" customHeight="1" x14ac:dyDescent="0.35">
      <c r="B320" s="62"/>
      <c r="T320" s="14"/>
      <c r="U320" s="14"/>
      <c r="V320" s="14"/>
      <c r="W320" s="14"/>
    </row>
    <row r="321" spans="2:23" ht="12.75" customHeight="1" x14ac:dyDescent="0.35">
      <c r="B321" s="62"/>
      <c r="T321" s="14"/>
      <c r="U321" s="14"/>
      <c r="V321" s="14"/>
      <c r="W321" s="14"/>
    </row>
    <row r="322" spans="2:23" ht="12.75" customHeight="1" x14ac:dyDescent="0.35">
      <c r="B322" s="62"/>
      <c r="T322" s="14"/>
      <c r="U322" s="14"/>
      <c r="V322" s="14"/>
      <c r="W322" s="14"/>
    </row>
    <row r="323" spans="2:23" ht="12.75" customHeight="1" x14ac:dyDescent="0.35">
      <c r="B323" s="62"/>
      <c r="T323" s="14"/>
      <c r="U323" s="14"/>
      <c r="V323" s="14"/>
      <c r="W323" s="14"/>
    </row>
    <row r="324" spans="2:23" ht="12.75" customHeight="1" x14ac:dyDescent="0.35">
      <c r="B324" s="62"/>
      <c r="T324" s="14"/>
      <c r="U324" s="14"/>
      <c r="V324" s="14"/>
      <c r="W324" s="14"/>
    </row>
    <row r="325" spans="2:23" ht="12.75" customHeight="1" x14ac:dyDescent="0.35">
      <c r="B325" s="62"/>
      <c r="T325" s="14"/>
      <c r="U325" s="14"/>
      <c r="V325" s="14"/>
      <c r="W325" s="14"/>
    </row>
    <row r="326" spans="2:23" ht="12.75" customHeight="1" x14ac:dyDescent="0.35">
      <c r="B326" s="62"/>
      <c r="T326" s="14"/>
      <c r="U326" s="14"/>
      <c r="V326" s="14"/>
      <c r="W326" s="14"/>
    </row>
    <row r="327" spans="2:23" ht="12.75" customHeight="1" x14ac:dyDescent="0.35">
      <c r="B327" s="62"/>
      <c r="T327" s="14"/>
      <c r="U327" s="14"/>
      <c r="V327" s="14"/>
      <c r="W327" s="14"/>
    </row>
    <row r="328" spans="2:23" ht="12.75" customHeight="1" x14ac:dyDescent="0.35">
      <c r="B328" s="62"/>
      <c r="T328" s="14"/>
      <c r="U328" s="14"/>
      <c r="V328" s="14"/>
      <c r="W328" s="14"/>
    </row>
    <row r="329" spans="2:23" ht="12.75" customHeight="1" x14ac:dyDescent="0.35">
      <c r="B329" s="62"/>
      <c r="T329" s="14"/>
      <c r="U329" s="14"/>
      <c r="V329" s="14"/>
      <c r="W329" s="14"/>
    </row>
    <row r="330" spans="2:23" ht="12.75" customHeight="1" x14ac:dyDescent="0.35">
      <c r="B330" s="62"/>
      <c r="T330" s="14"/>
      <c r="U330" s="14"/>
      <c r="V330" s="14"/>
      <c r="W330" s="14"/>
    </row>
    <row r="331" spans="2:23" ht="12.75" customHeight="1" x14ac:dyDescent="0.35">
      <c r="B331" s="62"/>
      <c r="T331" s="14"/>
      <c r="U331" s="14"/>
      <c r="V331" s="14"/>
      <c r="W331" s="14"/>
    </row>
    <row r="332" spans="2:23" ht="12.75" customHeight="1" x14ac:dyDescent="0.35">
      <c r="B332" s="62"/>
      <c r="T332" s="14"/>
      <c r="U332" s="14"/>
      <c r="V332" s="14"/>
      <c r="W332" s="14"/>
    </row>
    <row r="333" spans="2:23" ht="12.75" customHeight="1" x14ac:dyDescent="0.35">
      <c r="B333" s="62"/>
      <c r="T333" s="14"/>
      <c r="U333" s="14"/>
      <c r="V333" s="14"/>
      <c r="W333" s="14"/>
    </row>
    <row r="334" spans="2:23" ht="12.75" customHeight="1" x14ac:dyDescent="0.35">
      <c r="B334" s="62"/>
      <c r="T334" s="14"/>
      <c r="U334" s="14"/>
      <c r="V334" s="14"/>
      <c r="W334" s="14"/>
    </row>
    <row r="335" spans="2:23" ht="12.75" customHeight="1" x14ac:dyDescent="0.35">
      <c r="B335" s="62"/>
      <c r="T335" s="14"/>
      <c r="U335" s="14"/>
      <c r="V335" s="14"/>
      <c r="W335" s="14"/>
    </row>
    <row r="336" spans="2:23" ht="12.75" customHeight="1" x14ac:dyDescent="0.35">
      <c r="B336" s="62"/>
      <c r="T336" s="14"/>
      <c r="U336" s="14"/>
      <c r="V336" s="14"/>
      <c r="W336" s="14"/>
    </row>
    <row r="337" spans="2:23" ht="12.75" customHeight="1" x14ac:dyDescent="0.35">
      <c r="B337" s="62"/>
      <c r="T337" s="14"/>
      <c r="U337" s="14"/>
      <c r="V337" s="14"/>
      <c r="W337" s="14"/>
    </row>
    <row r="338" spans="2:23" ht="12.75" customHeight="1" x14ac:dyDescent="0.35">
      <c r="B338" s="62"/>
      <c r="T338" s="14"/>
      <c r="U338" s="14"/>
      <c r="V338" s="14"/>
      <c r="W338" s="14"/>
    </row>
    <row r="339" spans="2:23" ht="12.75" customHeight="1" x14ac:dyDescent="0.35">
      <c r="B339" s="62"/>
      <c r="T339" s="14"/>
      <c r="U339" s="14"/>
      <c r="V339" s="14"/>
      <c r="W339" s="14"/>
    </row>
    <row r="340" spans="2:23" ht="12.75" customHeight="1" x14ac:dyDescent="0.35">
      <c r="B340" s="62"/>
      <c r="T340" s="14"/>
      <c r="U340" s="14"/>
      <c r="V340" s="14"/>
      <c r="W340" s="14"/>
    </row>
    <row r="341" spans="2:23" ht="12.75" customHeight="1" x14ac:dyDescent="0.35">
      <c r="B341" s="62"/>
      <c r="T341" s="14"/>
      <c r="U341" s="14"/>
      <c r="V341" s="14"/>
      <c r="W341" s="14"/>
    </row>
    <row r="342" spans="2:23" ht="12.75" customHeight="1" x14ac:dyDescent="0.35">
      <c r="B342" s="62"/>
      <c r="T342" s="14"/>
      <c r="U342" s="14"/>
      <c r="V342" s="14"/>
      <c r="W342" s="14"/>
    </row>
    <row r="343" spans="2:23" ht="12.75" customHeight="1" x14ac:dyDescent="0.35">
      <c r="B343" s="62"/>
      <c r="T343" s="14"/>
      <c r="U343" s="14"/>
      <c r="V343" s="14"/>
      <c r="W343" s="14"/>
    </row>
    <row r="344" spans="2:23" ht="12.75" customHeight="1" x14ac:dyDescent="0.35">
      <c r="B344" s="62"/>
      <c r="T344" s="14"/>
      <c r="U344" s="14"/>
      <c r="V344" s="14"/>
      <c r="W344" s="14"/>
    </row>
    <row r="345" spans="2:23" ht="12.75" customHeight="1" x14ac:dyDescent="0.35">
      <c r="B345" s="62"/>
      <c r="T345" s="14"/>
      <c r="U345" s="14"/>
      <c r="V345" s="14"/>
      <c r="W345" s="14"/>
    </row>
    <row r="346" spans="2:23" ht="12.75" customHeight="1" x14ac:dyDescent="0.35">
      <c r="B346" s="62"/>
      <c r="T346" s="14"/>
      <c r="U346" s="14"/>
      <c r="V346" s="14"/>
      <c r="W346" s="14"/>
    </row>
    <row r="347" spans="2:23" ht="12.75" customHeight="1" x14ac:dyDescent="0.35">
      <c r="B347" s="62"/>
      <c r="T347" s="14"/>
      <c r="U347" s="14"/>
      <c r="V347" s="14"/>
      <c r="W347" s="14"/>
    </row>
    <row r="348" spans="2:23" ht="12.75" customHeight="1" x14ac:dyDescent="0.35">
      <c r="B348" s="62"/>
      <c r="T348" s="14"/>
      <c r="U348" s="14"/>
      <c r="V348" s="14"/>
      <c r="W348" s="14"/>
    </row>
    <row r="349" spans="2:23" ht="12.75" customHeight="1" x14ac:dyDescent="0.35">
      <c r="B349" s="62"/>
      <c r="T349" s="14"/>
      <c r="U349" s="14"/>
      <c r="V349" s="14"/>
      <c r="W349" s="14"/>
    </row>
    <row r="350" spans="2:23" ht="12.75" customHeight="1" x14ac:dyDescent="0.35">
      <c r="B350" s="62"/>
      <c r="T350" s="14"/>
      <c r="U350" s="14"/>
      <c r="V350" s="14"/>
      <c r="W350" s="14"/>
    </row>
    <row r="351" spans="2:23" ht="12.75" customHeight="1" x14ac:dyDescent="0.35">
      <c r="B351" s="62"/>
      <c r="T351" s="14"/>
      <c r="U351" s="14"/>
      <c r="V351" s="14"/>
      <c r="W351" s="14"/>
    </row>
    <row r="352" spans="2:23" ht="12.75" customHeight="1" x14ac:dyDescent="0.35">
      <c r="B352" s="62"/>
      <c r="T352" s="14"/>
      <c r="U352" s="14"/>
      <c r="V352" s="14"/>
      <c r="W352" s="14"/>
    </row>
    <row r="353" spans="2:23" ht="12.75" customHeight="1" x14ac:dyDescent="0.35">
      <c r="B353" s="62"/>
      <c r="T353" s="14"/>
      <c r="U353" s="14"/>
      <c r="V353" s="14"/>
      <c r="W353" s="14"/>
    </row>
    <row r="354" spans="2:23" ht="12.75" customHeight="1" x14ac:dyDescent="0.35">
      <c r="B354" s="62"/>
      <c r="T354" s="14"/>
      <c r="U354" s="14"/>
      <c r="V354" s="14"/>
      <c r="W354" s="14"/>
    </row>
    <row r="355" spans="2:23" ht="12.75" customHeight="1" x14ac:dyDescent="0.35">
      <c r="B355" s="62"/>
      <c r="T355" s="14"/>
      <c r="U355" s="14"/>
      <c r="V355" s="14"/>
      <c r="W355" s="14"/>
    </row>
    <row r="356" spans="2:23" ht="12.75" customHeight="1" x14ac:dyDescent="0.35">
      <c r="B356" s="62"/>
      <c r="T356" s="14"/>
      <c r="U356" s="14"/>
      <c r="V356" s="14"/>
      <c r="W356" s="14"/>
    </row>
    <row r="357" spans="2:23" ht="12.75" customHeight="1" x14ac:dyDescent="0.35">
      <c r="B357" s="62"/>
      <c r="T357" s="14"/>
      <c r="U357" s="14"/>
      <c r="V357" s="14"/>
      <c r="W357" s="14"/>
    </row>
    <row r="358" spans="2:23" ht="12.75" customHeight="1" x14ac:dyDescent="0.35">
      <c r="B358" s="62"/>
      <c r="T358" s="14"/>
      <c r="U358" s="14"/>
      <c r="V358" s="14"/>
      <c r="W358" s="14"/>
    </row>
    <row r="359" spans="2:23" ht="12.75" customHeight="1" x14ac:dyDescent="0.35">
      <c r="B359" s="62"/>
      <c r="T359" s="14"/>
      <c r="U359" s="14"/>
      <c r="V359" s="14"/>
      <c r="W359" s="14"/>
    </row>
    <row r="360" spans="2:23" ht="12.75" customHeight="1" x14ac:dyDescent="0.35">
      <c r="B360" s="62"/>
      <c r="T360" s="14"/>
      <c r="U360" s="14"/>
      <c r="V360" s="14"/>
      <c r="W360" s="14"/>
    </row>
    <row r="361" spans="2:23" ht="12.75" customHeight="1" x14ac:dyDescent="0.35">
      <c r="B361" s="62"/>
      <c r="T361" s="14"/>
      <c r="U361" s="14"/>
      <c r="V361" s="14"/>
      <c r="W361" s="14"/>
    </row>
    <row r="362" spans="2:23" ht="12.75" customHeight="1" x14ac:dyDescent="0.35">
      <c r="B362" s="62"/>
      <c r="T362" s="14"/>
      <c r="U362" s="14"/>
      <c r="V362" s="14"/>
      <c r="W362" s="14"/>
    </row>
    <row r="363" spans="2:23" ht="12.75" customHeight="1" x14ac:dyDescent="0.35">
      <c r="B363" s="62"/>
      <c r="T363" s="14"/>
      <c r="U363" s="14"/>
      <c r="V363" s="14"/>
      <c r="W363" s="14"/>
    </row>
    <row r="364" spans="2:23" ht="12.75" customHeight="1" x14ac:dyDescent="0.35">
      <c r="B364" s="62"/>
      <c r="T364" s="14"/>
      <c r="U364" s="14"/>
      <c r="V364" s="14"/>
      <c r="W364" s="14"/>
    </row>
    <row r="365" spans="2:23" ht="12.75" customHeight="1" x14ac:dyDescent="0.35">
      <c r="B365" s="62"/>
      <c r="T365" s="14"/>
      <c r="U365" s="14"/>
      <c r="V365" s="14"/>
      <c r="W365" s="14"/>
    </row>
    <row r="366" spans="2:23" ht="12.75" customHeight="1" x14ac:dyDescent="0.35">
      <c r="B366" s="62"/>
      <c r="T366" s="14"/>
      <c r="U366" s="14"/>
      <c r="V366" s="14"/>
      <c r="W366" s="14"/>
    </row>
    <row r="367" spans="2:23" ht="12.75" customHeight="1" x14ac:dyDescent="0.35">
      <c r="B367" s="62"/>
      <c r="T367" s="14"/>
      <c r="U367" s="14"/>
      <c r="V367" s="14"/>
      <c r="W367" s="14"/>
    </row>
    <row r="368" spans="2:23" ht="12.75" customHeight="1" x14ac:dyDescent="0.35">
      <c r="B368" s="62"/>
      <c r="T368" s="14"/>
      <c r="U368" s="14"/>
      <c r="V368" s="14"/>
      <c r="W368" s="14"/>
    </row>
    <row r="369" spans="2:23" ht="12.75" customHeight="1" x14ac:dyDescent="0.35">
      <c r="B369" s="62"/>
      <c r="T369" s="14"/>
      <c r="U369" s="14"/>
      <c r="V369" s="14"/>
      <c r="W369" s="14"/>
    </row>
    <row r="370" spans="2:23" ht="12.75" customHeight="1" x14ac:dyDescent="0.35">
      <c r="B370" s="62"/>
      <c r="T370" s="14"/>
      <c r="U370" s="14"/>
      <c r="V370" s="14"/>
      <c r="W370" s="14"/>
    </row>
    <row r="371" spans="2:23" ht="12.75" customHeight="1" x14ac:dyDescent="0.35">
      <c r="B371" s="62"/>
      <c r="T371" s="14"/>
      <c r="U371" s="14"/>
      <c r="V371" s="14"/>
      <c r="W371" s="14"/>
    </row>
    <row r="372" spans="2:23" ht="12.75" customHeight="1" x14ac:dyDescent="0.35">
      <c r="B372" s="62"/>
      <c r="T372" s="14"/>
      <c r="U372" s="14"/>
      <c r="V372" s="14"/>
      <c r="W372" s="14"/>
    </row>
    <row r="373" spans="2:23" ht="12.75" customHeight="1" x14ac:dyDescent="0.35">
      <c r="B373" s="62"/>
      <c r="T373" s="14"/>
      <c r="U373" s="14"/>
      <c r="V373" s="14"/>
      <c r="W373" s="14"/>
    </row>
    <row r="374" spans="2:23" ht="12.75" customHeight="1" x14ac:dyDescent="0.35">
      <c r="B374" s="62"/>
      <c r="T374" s="14"/>
      <c r="U374" s="14"/>
      <c r="V374" s="14"/>
      <c r="W374" s="14"/>
    </row>
    <row r="375" spans="2:23" ht="12.75" customHeight="1" x14ac:dyDescent="0.35">
      <c r="B375" s="62"/>
      <c r="T375" s="14"/>
      <c r="U375" s="14"/>
      <c r="V375" s="14"/>
      <c r="W375" s="14"/>
    </row>
    <row r="376" spans="2:23" ht="12.75" customHeight="1" x14ac:dyDescent="0.35">
      <c r="B376" s="62"/>
      <c r="T376" s="14"/>
      <c r="U376" s="14"/>
      <c r="V376" s="14"/>
      <c r="W376" s="14"/>
    </row>
    <row r="377" spans="2:23" ht="12.75" customHeight="1" x14ac:dyDescent="0.35">
      <c r="B377" s="62"/>
      <c r="T377" s="14"/>
      <c r="U377" s="14"/>
      <c r="V377" s="14"/>
      <c r="W377" s="14"/>
    </row>
    <row r="378" spans="2:23" ht="12.75" customHeight="1" x14ac:dyDescent="0.35">
      <c r="B378" s="62"/>
      <c r="T378" s="14"/>
      <c r="U378" s="14"/>
      <c r="V378" s="14"/>
      <c r="W378" s="14"/>
    </row>
    <row r="379" spans="2:23" ht="12.75" customHeight="1" x14ac:dyDescent="0.35">
      <c r="B379" s="62"/>
      <c r="T379" s="14"/>
      <c r="U379" s="14"/>
      <c r="V379" s="14"/>
      <c r="W379" s="14"/>
    </row>
    <row r="380" spans="2:23" ht="12.75" customHeight="1" x14ac:dyDescent="0.35">
      <c r="B380" s="62"/>
      <c r="T380" s="14"/>
      <c r="U380" s="14"/>
      <c r="V380" s="14"/>
      <c r="W380" s="14"/>
    </row>
    <row r="381" spans="2:23" ht="12.75" customHeight="1" x14ac:dyDescent="0.35">
      <c r="B381" s="62"/>
      <c r="T381" s="14"/>
      <c r="U381" s="14"/>
      <c r="V381" s="14"/>
      <c r="W381" s="14"/>
    </row>
    <row r="382" spans="2:23" ht="12.75" customHeight="1" x14ac:dyDescent="0.35">
      <c r="B382" s="62"/>
      <c r="T382" s="14"/>
      <c r="U382" s="14"/>
      <c r="V382" s="14"/>
      <c r="W382" s="14"/>
    </row>
    <row r="383" spans="2:23" ht="12.75" customHeight="1" x14ac:dyDescent="0.35">
      <c r="B383" s="62"/>
      <c r="T383" s="14"/>
      <c r="U383" s="14"/>
      <c r="V383" s="14"/>
      <c r="W383" s="14"/>
    </row>
    <row r="384" spans="2:23" ht="12.75" customHeight="1" x14ac:dyDescent="0.35">
      <c r="B384" s="62"/>
      <c r="T384" s="14"/>
      <c r="U384" s="14"/>
      <c r="V384" s="14"/>
      <c r="W384" s="14"/>
    </row>
    <row r="385" spans="2:23" ht="12.75" customHeight="1" x14ac:dyDescent="0.35">
      <c r="B385" s="62"/>
      <c r="T385" s="14"/>
      <c r="U385" s="14"/>
      <c r="V385" s="14"/>
      <c r="W385" s="14"/>
    </row>
    <row r="386" spans="2:23" ht="12.75" customHeight="1" x14ac:dyDescent="0.35">
      <c r="B386" s="62"/>
      <c r="T386" s="14"/>
      <c r="U386" s="14"/>
      <c r="V386" s="14"/>
      <c r="W386" s="14"/>
    </row>
    <row r="387" spans="2:23" ht="12.75" customHeight="1" x14ac:dyDescent="0.35">
      <c r="B387" s="62"/>
      <c r="T387" s="14"/>
      <c r="U387" s="14"/>
      <c r="V387" s="14"/>
      <c r="W387" s="14"/>
    </row>
    <row r="388" spans="2:23" ht="12.75" customHeight="1" x14ac:dyDescent="0.35">
      <c r="B388" s="62"/>
      <c r="T388" s="14"/>
      <c r="U388" s="14"/>
      <c r="V388" s="14"/>
      <c r="W388" s="14"/>
    </row>
    <row r="389" spans="2:23" ht="12.75" customHeight="1" x14ac:dyDescent="0.35">
      <c r="B389" s="62"/>
      <c r="T389" s="14"/>
      <c r="U389" s="14"/>
      <c r="V389" s="14"/>
      <c r="W389" s="14"/>
    </row>
    <row r="390" spans="2:23" ht="12.75" customHeight="1" x14ac:dyDescent="0.35">
      <c r="B390" s="62"/>
      <c r="T390" s="14"/>
      <c r="U390" s="14"/>
      <c r="V390" s="14"/>
      <c r="W390" s="14"/>
    </row>
    <row r="391" spans="2:23" ht="12.75" customHeight="1" x14ac:dyDescent="0.35">
      <c r="B391" s="62"/>
      <c r="T391" s="14"/>
      <c r="U391" s="14"/>
      <c r="V391" s="14"/>
      <c r="W391" s="14"/>
    </row>
    <row r="392" spans="2:23" ht="12.75" customHeight="1" x14ac:dyDescent="0.35">
      <c r="B392" s="62"/>
      <c r="T392" s="14"/>
      <c r="U392" s="14"/>
      <c r="V392" s="14"/>
      <c r="W392" s="14"/>
    </row>
    <row r="393" spans="2:23" ht="12.75" customHeight="1" x14ac:dyDescent="0.35">
      <c r="B393" s="62"/>
      <c r="T393" s="14"/>
      <c r="U393" s="14"/>
      <c r="V393" s="14"/>
      <c r="W393" s="14"/>
    </row>
    <row r="394" spans="2:23" ht="12.75" customHeight="1" x14ac:dyDescent="0.35">
      <c r="B394" s="62"/>
      <c r="T394" s="14"/>
      <c r="U394" s="14"/>
      <c r="V394" s="14"/>
      <c r="W394" s="14"/>
    </row>
    <row r="395" spans="2:23" ht="12.75" customHeight="1" x14ac:dyDescent="0.35">
      <c r="B395" s="62"/>
      <c r="T395" s="14"/>
      <c r="U395" s="14"/>
      <c r="V395" s="14"/>
      <c r="W395" s="14"/>
    </row>
    <row r="396" spans="2:23" ht="12.75" customHeight="1" x14ac:dyDescent="0.35">
      <c r="B396" s="62"/>
      <c r="T396" s="14"/>
      <c r="U396" s="14"/>
      <c r="V396" s="14"/>
      <c r="W396" s="14"/>
    </row>
    <row r="397" spans="2:23" ht="12.75" customHeight="1" x14ac:dyDescent="0.35">
      <c r="B397" s="62"/>
      <c r="T397" s="14"/>
      <c r="U397" s="14"/>
      <c r="V397" s="14"/>
      <c r="W397" s="14"/>
    </row>
    <row r="398" spans="2:23" ht="12.75" customHeight="1" x14ac:dyDescent="0.35">
      <c r="B398" s="62"/>
      <c r="T398" s="14"/>
      <c r="U398" s="14"/>
      <c r="V398" s="14"/>
      <c r="W398" s="14"/>
    </row>
    <row r="399" spans="2:23" ht="12.75" customHeight="1" x14ac:dyDescent="0.35">
      <c r="B399" s="62"/>
      <c r="T399" s="14"/>
      <c r="U399" s="14"/>
      <c r="V399" s="14"/>
      <c r="W399" s="14"/>
    </row>
    <row r="400" spans="2:23" ht="12.75" customHeight="1" x14ac:dyDescent="0.35">
      <c r="B400" s="62"/>
      <c r="T400" s="14"/>
      <c r="U400" s="14"/>
      <c r="V400" s="14"/>
      <c r="W400" s="14"/>
    </row>
    <row r="401" spans="2:23" ht="12.75" customHeight="1" x14ac:dyDescent="0.35">
      <c r="B401" s="62"/>
      <c r="T401" s="14"/>
      <c r="U401" s="14"/>
      <c r="V401" s="14"/>
      <c r="W401" s="14"/>
    </row>
    <row r="402" spans="2:23" ht="12.75" customHeight="1" x14ac:dyDescent="0.35">
      <c r="B402" s="62"/>
      <c r="T402" s="14"/>
      <c r="U402" s="14"/>
      <c r="V402" s="14"/>
      <c r="W402" s="14"/>
    </row>
    <row r="403" spans="2:23" ht="12.75" customHeight="1" x14ac:dyDescent="0.35">
      <c r="B403" s="62"/>
      <c r="T403" s="14"/>
      <c r="U403" s="14"/>
      <c r="V403" s="14"/>
      <c r="W403" s="14"/>
    </row>
    <row r="404" spans="2:23" ht="12.75" customHeight="1" x14ac:dyDescent="0.35">
      <c r="B404" s="62"/>
      <c r="T404" s="14"/>
      <c r="U404" s="14"/>
      <c r="V404" s="14"/>
      <c r="W404" s="14"/>
    </row>
    <row r="405" spans="2:23" ht="12.75" customHeight="1" x14ac:dyDescent="0.35">
      <c r="B405" s="62"/>
      <c r="T405" s="14"/>
      <c r="U405" s="14"/>
      <c r="V405" s="14"/>
      <c r="W405" s="14"/>
    </row>
    <row r="406" spans="2:23" ht="12.75" customHeight="1" x14ac:dyDescent="0.35">
      <c r="B406" s="62"/>
      <c r="T406" s="14"/>
      <c r="U406" s="14"/>
      <c r="V406" s="14"/>
      <c r="W406" s="14"/>
    </row>
    <row r="407" spans="2:23" ht="12.75" customHeight="1" x14ac:dyDescent="0.35">
      <c r="B407" s="62"/>
      <c r="T407" s="14"/>
      <c r="U407" s="14"/>
      <c r="V407" s="14"/>
      <c r="W407" s="14"/>
    </row>
    <row r="408" spans="2:23" ht="12.75" customHeight="1" x14ac:dyDescent="0.35">
      <c r="B408" s="62"/>
      <c r="T408" s="14"/>
      <c r="U408" s="14"/>
      <c r="V408" s="14"/>
      <c r="W408" s="14"/>
    </row>
    <row r="409" spans="2:23" ht="12.75" customHeight="1" x14ac:dyDescent="0.35">
      <c r="B409" s="62"/>
      <c r="T409" s="14"/>
      <c r="U409" s="14"/>
      <c r="V409" s="14"/>
      <c r="W409" s="14"/>
    </row>
    <row r="410" spans="2:23" ht="12.75" customHeight="1" x14ac:dyDescent="0.35">
      <c r="B410" s="62"/>
      <c r="T410" s="14"/>
      <c r="U410" s="14"/>
      <c r="V410" s="14"/>
      <c r="W410" s="14"/>
    </row>
    <row r="411" spans="2:23" ht="12.75" customHeight="1" x14ac:dyDescent="0.35">
      <c r="B411" s="62"/>
      <c r="T411" s="14"/>
      <c r="U411" s="14"/>
      <c r="V411" s="14"/>
      <c r="W411" s="14"/>
    </row>
    <row r="412" spans="2:23" ht="12.75" customHeight="1" x14ac:dyDescent="0.35">
      <c r="B412" s="62"/>
      <c r="T412" s="14"/>
      <c r="U412" s="14"/>
      <c r="V412" s="14"/>
      <c r="W412" s="14"/>
    </row>
    <row r="413" spans="2:23" ht="12.75" customHeight="1" x14ac:dyDescent="0.35">
      <c r="B413" s="62"/>
      <c r="T413" s="14"/>
      <c r="U413" s="14"/>
      <c r="V413" s="14"/>
      <c r="W413" s="14"/>
    </row>
    <row r="414" spans="2:23" ht="12.75" customHeight="1" x14ac:dyDescent="0.35">
      <c r="B414" s="62"/>
      <c r="T414" s="14"/>
      <c r="U414" s="14"/>
      <c r="V414" s="14"/>
      <c r="W414" s="14"/>
    </row>
    <row r="415" spans="2:23" ht="12.75" customHeight="1" x14ac:dyDescent="0.35">
      <c r="B415" s="62"/>
      <c r="T415" s="14"/>
      <c r="U415" s="14"/>
      <c r="V415" s="14"/>
      <c r="W415" s="14"/>
    </row>
    <row r="416" spans="2:23" ht="12.75" customHeight="1" x14ac:dyDescent="0.35">
      <c r="B416" s="62"/>
      <c r="T416" s="14"/>
      <c r="U416" s="14"/>
      <c r="V416" s="14"/>
      <c r="W416" s="14"/>
    </row>
    <row r="417" spans="2:23" ht="12.75" customHeight="1" x14ac:dyDescent="0.35">
      <c r="B417" s="62"/>
      <c r="T417" s="14"/>
      <c r="U417" s="14"/>
      <c r="V417" s="14"/>
      <c r="W417" s="14"/>
    </row>
    <row r="418" spans="2:23" ht="12.75" customHeight="1" x14ac:dyDescent="0.35">
      <c r="B418" s="62"/>
      <c r="T418" s="14"/>
      <c r="U418" s="14"/>
      <c r="V418" s="14"/>
      <c r="W418" s="14"/>
    </row>
    <row r="419" spans="2:23" ht="12.75" customHeight="1" x14ac:dyDescent="0.35">
      <c r="B419" s="62"/>
      <c r="T419" s="14"/>
      <c r="U419" s="14"/>
      <c r="V419" s="14"/>
      <c r="W419" s="14"/>
    </row>
    <row r="420" spans="2:23" ht="12.75" customHeight="1" x14ac:dyDescent="0.35">
      <c r="B420" s="62"/>
      <c r="T420" s="14"/>
      <c r="U420" s="14"/>
      <c r="V420" s="14"/>
      <c r="W420" s="14"/>
    </row>
    <row r="421" spans="2:23" ht="12.75" customHeight="1" x14ac:dyDescent="0.35">
      <c r="B421" s="62"/>
      <c r="T421" s="14"/>
      <c r="U421" s="14"/>
      <c r="V421" s="14"/>
      <c r="W421" s="14"/>
    </row>
    <row r="422" spans="2:23" ht="12.75" customHeight="1" x14ac:dyDescent="0.35">
      <c r="B422" s="62"/>
      <c r="T422" s="14"/>
      <c r="U422" s="14"/>
      <c r="V422" s="14"/>
      <c r="W422" s="14"/>
    </row>
    <row r="423" spans="2:23" ht="12.75" customHeight="1" x14ac:dyDescent="0.35">
      <c r="B423" s="62"/>
      <c r="T423" s="14"/>
      <c r="U423" s="14"/>
      <c r="V423" s="14"/>
      <c r="W423" s="14"/>
    </row>
    <row r="424" spans="2:23" ht="12.75" customHeight="1" x14ac:dyDescent="0.35">
      <c r="B424" s="62"/>
      <c r="T424" s="14"/>
      <c r="U424" s="14"/>
      <c r="V424" s="14"/>
      <c r="W424" s="14"/>
    </row>
    <row r="425" spans="2:23" ht="12.75" customHeight="1" x14ac:dyDescent="0.35">
      <c r="B425" s="62"/>
      <c r="T425" s="14"/>
      <c r="U425" s="14"/>
      <c r="V425" s="14"/>
      <c r="W425" s="14"/>
    </row>
    <row r="426" spans="2:23" ht="12.75" customHeight="1" x14ac:dyDescent="0.35">
      <c r="B426" s="62"/>
      <c r="T426" s="14"/>
      <c r="U426" s="14"/>
      <c r="V426" s="14"/>
      <c r="W426" s="14"/>
    </row>
    <row r="427" spans="2:23" ht="12.75" customHeight="1" x14ac:dyDescent="0.35">
      <c r="B427" s="62"/>
      <c r="T427" s="14"/>
      <c r="U427" s="14"/>
      <c r="V427" s="14"/>
      <c r="W427" s="14"/>
    </row>
    <row r="428" spans="2:23" ht="12.75" customHeight="1" x14ac:dyDescent="0.35">
      <c r="B428" s="62"/>
      <c r="T428" s="14"/>
      <c r="U428" s="14"/>
      <c r="V428" s="14"/>
      <c r="W428" s="14"/>
    </row>
    <row r="429" spans="2:23" ht="12.75" customHeight="1" x14ac:dyDescent="0.35">
      <c r="B429" s="62"/>
      <c r="T429" s="14"/>
      <c r="U429" s="14"/>
      <c r="V429" s="14"/>
      <c r="W429" s="14"/>
    </row>
    <row r="430" spans="2:23" ht="12.75" customHeight="1" x14ac:dyDescent="0.35">
      <c r="B430" s="62"/>
      <c r="T430" s="14"/>
      <c r="U430" s="14"/>
      <c r="V430" s="14"/>
      <c r="W430" s="14"/>
    </row>
    <row r="431" spans="2:23" ht="12.75" customHeight="1" x14ac:dyDescent="0.35">
      <c r="B431" s="62"/>
      <c r="T431" s="14"/>
      <c r="U431" s="14"/>
      <c r="V431" s="14"/>
      <c r="W431" s="14"/>
    </row>
    <row r="432" spans="2:23" ht="12.75" customHeight="1" x14ac:dyDescent="0.35">
      <c r="B432" s="62"/>
      <c r="T432" s="14"/>
      <c r="U432" s="14"/>
      <c r="V432" s="14"/>
      <c r="W432" s="14"/>
    </row>
    <row r="433" spans="2:23" ht="12.75" customHeight="1" x14ac:dyDescent="0.35">
      <c r="B433" s="62"/>
      <c r="T433" s="14"/>
      <c r="U433" s="14"/>
      <c r="V433" s="14"/>
      <c r="W433" s="14"/>
    </row>
    <row r="434" spans="2:23" ht="12.75" customHeight="1" x14ac:dyDescent="0.35">
      <c r="B434" s="62"/>
      <c r="T434" s="14"/>
      <c r="U434" s="14"/>
      <c r="V434" s="14"/>
      <c r="W434" s="14"/>
    </row>
    <row r="435" spans="2:23" ht="12.75" customHeight="1" x14ac:dyDescent="0.35">
      <c r="B435" s="62"/>
      <c r="T435" s="14"/>
      <c r="U435" s="14"/>
      <c r="V435" s="14"/>
      <c r="W435" s="14"/>
    </row>
    <row r="436" spans="2:23" ht="12.75" customHeight="1" x14ac:dyDescent="0.35">
      <c r="B436" s="62"/>
      <c r="T436" s="14"/>
      <c r="U436" s="14"/>
      <c r="V436" s="14"/>
      <c r="W436" s="14"/>
    </row>
    <row r="437" spans="2:23" ht="12.75" customHeight="1" x14ac:dyDescent="0.35">
      <c r="B437" s="62"/>
      <c r="T437" s="14"/>
      <c r="U437" s="14"/>
      <c r="V437" s="14"/>
      <c r="W437" s="14"/>
    </row>
    <row r="438" spans="2:23" ht="12.75" customHeight="1" x14ac:dyDescent="0.35">
      <c r="B438" s="62"/>
      <c r="T438" s="14"/>
      <c r="U438" s="14"/>
      <c r="V438" s="14"/>
      <c r="W438" s="14"/>
    </row>
    <row r="439" spans="2:23" ht="12.75" customHeight="1" x14ac:dyDescent="0.35">
      <c r="B439" s="62"/>
      <c r="T439" s="14"/>
      <c r="U439" s="14"/>
      <c r="V439" s="14"/>
      <c r="W439" s="14"/>
    </row>
    <row r="440" spans="2:23" ht="12.75" customHeight="1" x14ac:dyDescent="0.35">
      <c r="B440" s="62"/>
      <c r="T440" s="14"/>
      <c r="U440" s="14"/>
      <c r="V440" s="14"/>
      <c r="W440" s="14"/>
    </row>
    <row r="441" spans="2:23" ht="12.75" customHeight="1" x14ac:dyDescent="0.35">
      <c r="B441" s="62"/>
      <c r="T441" s="14"/>
      <c r="U441" s="14"/>
      <c r="V441" s="14"/>
      <c r="W441" s="14"/>
    </row>
    <row r="442" spans="2:23" ht="12.75" customHeight="1" x14ac:dyDescent="0.35">
      <c r="B442" s="62"/>
      <c r="T442" s="14"/>
      <c r="U442" s="14"/>
      <c r="V442" s="14"/>
      <c r="W442" s="14"/>
    </row>
    <row r="443" spans="2:23" ht="12.75" customHeight="1" x14ac:dyDescent="0.35">
      <c r="B443" s="62"/>
      <c r="T443" s="14"/>
      <c r="U443" s="14"/>
      <c r="V443" s="14"/>
      <c r="W443" s="14"/>
    </row>
    <row r="444" spans="2:23" ht="12.75" customHeight="1" x14ac:dyDescent="0.35">
      <c r="B444" s="62"/>
      <c r="T444" s="14"/>
      <c r="U444" s="14"/>
      <c r="V444" s="14"/>
      <c r="W444" s="14"/>
    </row>
    <row r="445" spans="2:23" ht="12.75" customHeight="1" x14ac:dyDescent="0.35">
      <c r="B445" s="62"/>
      <c r="T445" s="14"/>
      <c r="U445" s="14"/>
      <c r="V445" s="14"/>
      <c r="W445" s="14"/>
    </row>
    <row r="446" spans="2:23" ht="12.75" customHeight="1" x14ac:dyDescent="0.35">
      <c r="B446" s="62"/>
      <c r="T446" s="14"/>
      <c r="U446" s="14"/>
      <c r="V446" s="14"/>
      <c r="W446" s="14"/>
    </row>
    <row r="447" spans="2:23" ht="12.75" customHeight="1" x14ac:dyDescent="0.35">
      <c r="B447" s="62"/>
      <c r="T447" s="14"/>
      <c r="U447" s="14"/>
      <c r="V447" s="14"/>
      <c r="W447" s="14"/>
    </row>
    <row r="448" spans="2:23" ht="12.75" customHeight="1" x14ac:dyDescent="0.35">
      <c r="B448" s="62"/>
      <c r="T448" s="14"/>
      <c r="U448" s="14"/>
      <c r="V448" s="14"/>
      <c r="W448" s="14"/>
    </row>
    <row r="449" spans="2:23" ht="12.75" customHeight="1" x14ac:dyDescent="0.35">
      <c r="B449" s="62"/>
      <c r="T449" s="14"/>
      <c r="U449" s="14"/>
      <c r="V449" s="14"/>
      <c r="W449" s="14"/>
    </row>
    <row r="450" spans="2:23" ht="12.75" customHeight="1" x14ac:dyDescent="0.35">
      <c r="B450" s="62"/>
      <c r="T450" s="14"/>
      <c r="U450" s="14"/>
      <c r="V450" s="14"/>
      <c r="W450" s="14"/>
    </row>
    <row r="451" spans="2:23" ht="12.75" customHeight="1" x14ac:dyDescent="0.35">
      <c r="B451" s="62"/>
      <c r="T451" s="14"/>
      <c r="U451" s="14"/>
      <c r="V451" s="14"/>
      <c r="W451" s="14"/>
    </row>
    <row r="452" spans="2:23" ht="12.75" customHeight="1" x14ac:dyDescent="0.35">
      <c r="B452" s="62"/>
      <c r="T452" s="14"/>
      <c r="U452" s="14"/>
      <c r="V452" s="14"/>
      <c r="W452" s="14"/>
    </row>
    <row r="453" spans="2:23" ht="12.75" customHeight="1" x14ac:dyDescent="0.35">
      <c r="B453" s="62"/>
      <c r="T453" s="14"/>
      <c r="U453" s="14"/>
      <c r="V453" s="14"/>
      <c r="W453" s="14"/>
    </row>
    <row r="454" spans="2:23" ht="12.75" customHeight="1" x14ac:dyDescent="0.35">
      <c r="B454" s="62"/>
      <c r="T454" s="14"/>
      <c r="U454" s="14"/>
      <c r="V454" s="14"/>
      <c r="W454" s="14"/>
    </row>
    <row r="455" spans="2:23" ht="12.75" customHeight="1" x14ac:dyDescent="0.35">
      <c r="B455" s="62"/>
      <c r="T455" s="14"/>
      <c r="U455" s="14"/>
      <c r="V455" s="14"/>
      <c r="W455" s="14"/>
    </row>
    <row r="456" spans="2:23" ht="12.75" customHeight="1" x14ac:dyDescent="0.35">
      <c r="B456" s="62"/>
      <c r="T456" s="14"/>
      <c r="U456" s="14"/>
      <c r="V456" s="14"/>
      <c r="W456" s="14"/>
    </row>
    <row r="457" spans="2:23" ht="12.75" customHeight="1" x14ac:dyDescent="0.35">
      <c r="B457" s="62"/>
      <c r="T457" s="14"/>
      <c r="U457" s="14"/>
      <c r="V457" s="14"/>
      <c r="W457" s="14"/>
    </row>
    <row r="458" spans="2:23" ht="12.75" customHeight="1" x14ac:dyDescent="0.35">
      <c r="B458" s="62"/>
      <c r="T458" s="14"/>
      <c r="U458" s="14"/>
      <c r="V458" s="14"/>
      <c r="W458" s="14"/>
    </row>
    <row r="459" spans="2:23" ht="12.75" customHeight="1" x14ac:dyDescent="0.35">
      <c r="B459" s="62"/>
      <c r="T459" s="14"/>
      <c r="U459" s="14"/>
      <c r="V459" s="14"/>
      <c r="W459" s="14"/>
    </row>
    <row r="460" spans="2:23" ht="12.75" customHeight="1" x14ac:dyDescent="0.35">
      <c r="B460" s="62"/>
      <c r="T460" s="14"/>
      <c r="U460" s="14"/>
      <c r="V460" s="14"/>
      <c r="W460" s="14"/>
    </row>
    <row r="461" spans="2:23" ht="12.75" customHeight="1" x14ac:dyDescent="0.35">
      <c r="B461" s="62"/>
      <c r="T461" s="14"/>
      <c r="U461" s="14"/>
      <c r="V461" s="14"/>
      <c r="W461" s="14"/>
    </row>
    <row r="462" spans="2:23" ht="12.75" customHeight="1" x14ac:dyDescent="0.35">
      <c r="B462" s="62"/>
      <c r="T462" s="14"/>
      <c r="U462" s="14"/>
      <c r="V462" s="14"/>
      <c r="W462" s="14"/>
    </row>
    <row r="463" spans="2:23" ht="12.75" customHeight="1" x14ac:dyDescent="0.35">
      <c r="B463" s="62"/>
      <c r="T463" s="14"/>
      <c r="U463" s="14"/>
      <c r="V463" s="14"/>
      <c r="W463" s="14"/>
    </row>
    <row r="464" spans="2:23" ht="12.75" customHeight="1" x14ac:dyDescent="0.35">
      <c r="B464" s="62"/>
      <c r="T464" s="14"/>
      <c r="U464" s="14"/>
      <c r="V464" s="14"/>
      <c r="W464" s="14"/>
    </row>
    <row r="465" spans="2:23" ht="12.75" customHeight="1" x14ac:dyDescent="0.35">
      <c r="B465" s="62"/>
      <c r="T465" s="14"/>
      <c r="U465" s="14"/>
      <c r="V465" s="14"/>
      <c r="W465" s="14"/>
    </row>
    <row r="466" spans="2:23" ht="12.75" customHeight="1" x14ac:dyDescent="0.35">
      <c r="B466" s="62"/>
      <c r="T466" s="14"/>
      <c r="U466" s="14"/>
      <c r="V466" s="14"/>
      <c r="W466" s="14"/>
    </row>
    <row r="467" spans="2:23" ht="12.75" customHeight="1" x14ac:dyDescent="0.35">
      <c r="B467" s="62"/>
      <c r="T467" s="14"/>
      <c r="U467" s="14"/>
      <c r="V467" s="14"/>
      <c r="W467" s="14"/>
    </row>
    <row r="468" spans="2:23" ht="12.75" customHeight="1" x14ac:dyDescent="0.35">
      <c r="B468" s="62"/>
      <c r="T468" s="14"/>
      <c r="U468" s="14"/>
      <c r="V468" s="14"/>
      <c r="W468" s="14"/>
    </row>
    <row r="469" spans="2:23" ht="12.75" customHeight="1" x14ac:dyDescent="0.35">
      <c r="B469" s="62"/>
      <c r="T469" s="14"/>
      <c r="U469" s="14"/>
      <c r="V469" s="14"/>
      <c r="W469" s="14"/>
    </row>
    <row r="470" spans="2:23" ht="12.75" customHeight="1" x14ac:dyDescent="0.35">
      <c r="B470" s="62"/>
      <c r="T470" s="14"/>
      <c r="U470" s="14"/>
      <c r="V470" s="14"/>
      <c r="W470" s="14"/>
    </row>
    <row r="471" spans="2:23" ht="12.75" customHeight="1" x14ac:dyDescent="0.35">
      <c r="B471" s="62"/>
      <c r="T471" s="14"/>
      <c r="U471" s="14"/>
      <c r="V471" s="14"/>
      <c r="W471" s="14"/>
    </row>
    <row r="472" spans="2:23" ht="12.75" customHeight="1" x14ac:dyDescent="0.35">
      <c r="B472" s="62"/>
      <c r="T472" s="14"/>
      <c r="U472" s="14"/>
      <c r="V472" s="14"/>
      <c r="W472" s="14"/>
    </row>
    <row r="473" spans="2:23" ht="12.75" customHeight="1" x14ac:dyDescent="0.35">
      <c r="B473" s="62"/>
      <c r="T473" s="14"/>
      <c r="U473" s="14"/>
      <c r="V473" s="14"/>
      <c r="W473" s="14"/>
    </row>
    <row r="474" spans="2:23" ht="12.75" customHeight="1" x14ac:dyDescent="0.35">
      <c r="B474" s="62"/>
      <c r="T474" s="14"/>
      <c r="U474" s="14"/>
      <c r="V474" s="14"/>
      <c r="W474" s="14"/>
    </row>
    <row r="475" spans="2:23" ht="12.75" customHeight="1" x14ac:dyDescent="0.35">
      <c r="B475" s="62"/>
      <c r="T475" s="14"/>
      <c r="U475" s="14"/>
      <c r="V475" s="14"/>
      <c r="W475" s="14"/>
    </row>
    <row r="476" spans="2:23" ht="12.75" customHeight="1" x14ac:dyDescent="0.35">
      <c r="B476" s="62"/>
      <c r="T476" s="14"/>
      <c r="U476" s="14"/>
      <c r="V476" s="14"/>
      <c r="W476" s="14"/>
    </row>
    <row r="477" spans="2:23" ht="12.75" customHeight="1" x14ac:dyDescent="0.35">
      <c r="B477" s="62"/>
      <c r="T477" s="14"/>
      <c r="U477" s="14"/>
      <c r="V477" s="14"/>
      <c r="W477" s="14"/>
    </row>
    <row r="478" spans="2:23" ht="12.75" customHeight="1" x14ac:dyDescent="0.35">
      <c r="B478" s="62"/>
      <c r="T478" s="14"/>
      <c r="U478" s="14"/>
      <c r="V478" s="14"/>
      <c r="W478" s="14"/>
    </row>
    <row r="479" spans="2:23" ht="12.75" customHeight="1" x14ac:dyDescent="0.35">
      <c r="B479" s="62"/>
      <c r="T479" s="14"/>
      <c r="U479" s="14"/>
      <c r="V479" s="14"/>
      <c r="W479" s="14"/>
    </row>
    <row r="480" spans="2:23" ht="12.75" customHeight="1" x14ac:dyDescent="0.35">
      <c r="B480" s="62"/>
      <c r="T480" s="14"/>
      <c r="U480" s="14"/>
      <c r="V480" s="14"/>
      <c r="W480" s="14"/>
    </row>
    <row r="481" spans="2:23" ht="12.75" customHeight="1" x14ac:dyDescent="0.35">
      <c r="B481" s="62"/>
      <c r="T481" s="14"/>
      <c r="U481" s="14"/>
      <c r="V481" s="14"/>
      <c r="W481" s="14"/>
    </row>
    <row r="482" spans="2:23" ht="12.75" customHeight="1" x14ac:dyDescent="0.35">
      <c r="B482" s="62"/>
      <c r="T482" s="14"/>
      <c r="U482" s="14"/>
      <c r="V482" s="14"/>
      <c r="W482" s="14"/>
    </row>
    <row r="483" spans="2:23" ht="12.75" customHeight="1" x14ac:dyDescent="0.35">
      <c r="B483" s="62"/>
      <c r="T483" s="14"/>
      <c r="U483" s="14"/>
      <c r="V483" s="14"/>
      <c r="W483" s="14"/>
    </row>
    <row r="484" spans="2:23" ht="12.75" customHeight="1" x14ac:dyDescent="0.35">
      <c r="B484" s="62"/>
      <c r="T484" s="14"/>
      <c r="U484" s="14"/>
      <c r="V484" s="14"/>
      <c r="W484" s="14"/>
    </row>
    <row r="485" spans="2:23" ht="12.75" customHeight="1" x14ac:dyDescent="0.35">
      <c r="B485" s="62"/>
      <c r="T485" s="14"/>
      <c r="U485" s="14"/>
      <c r="V485" s="14"/>
      <c r="W485" s="14"/>
    </row>
    <row r="486" spans="2:23" ht="12.75" customHeight="1" x14ac:dyDescent="0.35">
      <c r="B486" s="62"/>
      <c r="T486" s="14"/>
      <c r="U486" s="14"/>
      <c r="V486" s="14"/>
      <c r="W486" s="14"/>
    </row>
    <row r="487" spans="2:23" ht="12.75" customHeight="1" x14ac:dyDescent="0.35">
      <c r="B487" s="62"/>
      <c r="T487" s="14"/>
      <c r="U487" s="14"/>
      <c r="V487" s="14"/>
      <c r="W487" s="14"/>
    </row>
    <row r="488" spans="2:23" ht="12.75" customHeight="1" x14ac:dyDescent="0.35">
      <c r="B488" s="62"/>
      <c r="T488" s="14"/>
      <c r="U488" s="14"/>
      <c r="V488" s="14"/>
      <c r="W488" s="14"/>
    </row>
    <row r="489" spans="2:23" ht="12.75" customHeight="1" x14ac:dyDescent="0.35">
      <c r="B489" s="62"/>
      <c r="T489" s="14"/>
      <c r="U489" s="14"/>
      <c r="V489" s="14"/>
      <c r="W489" s="14"/>
    </row>
    <row r="490" spans="2:23" ht="12.75" customHeight="1" x14ac:dyDescent="0.35">
      <c r="B490" s="62"/>
      <c r="T490" s="14"/>
      <c r="U490" s="14"/>
      <c r="V490" s="14"/>
      <c r="W490" s="14"/>
    </row>
    <row r="491" spans="2:23" ht="12.75" customHeight="1" x14ac:dyDescent="0.35">
      <c r="B491" s="62"/>
      <c r="T491" s="14"/>
      <c r="U491" s="14"/>
      <c r="V491" s="14"/>
      <c r="W491" s="14"/>
    </row>
    <row r="492" spans="2:23" ht="12.75" customHeight="1" x14ac:dyDescent="0.35">
      <c r="B492" s="62"/>
      <c r="T492" s="14"/>
      <c r="U492" s="14"/>
      <c r="V492" s="14"/>
      <c r="W492" s="14"/>
    </row>
    <row r="493" spans="2:23" ht="12.75" customHeight="1" x14ac:dyDescent="0.35">
      <c r="B493" s="62"/>
      <c r="T493" s="14"/>
      <c r="U493" s="14"/>
      <c r="V493" s="14"/>
      <c r="W493" s="14"/>
    </row>
    <row r="494" spans="2:23" ht="12.75" customHeight="1" x14ac:dyDescent="0.35">
      <c r="B494" s="62"/>
      <c r="T494" s="14"/>
      <c r="U494" s="14"/>
      <c r="V494" s="14"/>
      <c r="W494" s="14"/>
    </row>
    <row r="495" spans="2:23" ht="12.75" customHeight="1" x14ac:dyDescent="0.35">
      <c r="B495" s="62"/>
      <c r="T495" s="14"/>
      <c r="U495" s="14"/>
      <c r="V495" s="14"/>
      <c r="W495" s="14"/>
    </row>
    <row r="496" spans="2:23" ht="12.75" customHeight="1" x14ac:dyDescent="0.35">
      <c r="B496" s="62"/>
      <c r="T496" s="14"/>
      <c r="U496" s="14"/>
      <c r="V496" s="14"/>
      <c r="W496" s="14"/>
    </row>
    <row r="497" spans="2:23" ht="12.75" customHeight="1" x14ac:dyDescent="0.35">
      <c r="B497" s="62"/>
      <c r="T497" s="14"/>
      <c r="U497" s="14"/>
      <c r="V497" s="14"/>
      <c r="W497" s="14"/>
    </row>
    <row r="498" spans="2:23" ht="12.75" customHeight="1" x14ac:dyDescent="0.35">
      <c r="B498" s="62"/>
      <c r="T498" s="14"/>
      <c r="U498" s="14"/>
      <c r="V498" s="14"/>
      <c r="W498" s="14"/>
    </row>
    <row r="499" spans="2:23" ht="12.75" customHeight="1" x14ac:dyDescent="0.35">
      <c r="B499" s="62"/>
      <c r="T499" s="14"/>
      <c r="U499" s="14"/>
      <c r="V499" s="14"/>
      <c r="W499" s="14"/>
    </row>
    <row r="500" spans="2:23" ht="12.75" customHeight="1" x14ac:dyDescent="0.35">
      <c r="B500" s="62"/>
      <c r="T500" s="14"/>
      <c r="U500" s="14"/>
      <c r="V500" s="14"/>
      <c r="W500" s="14"/>
    </row>
    <row r="501" spans="2:23" ht="12.75" customHeight="1" x14ac:dyDescent="0.35">
      <c r="B501" s="62"/>
      <c r="T501" s="14"/>
      <c r="U501" s="14"/>
      <c r="V501" s="14"/>
      <c r="W501" s="14"/>
    </row>
    <row r="502" spans="2:23" ht="12.75" customHeight="1" x14ac:dyDescent="0.35">
      <c r="B502" s="62"/>
      <c r="T502" s="14"/>
      <c r="U502" s="14"/>
      <c r="V502" s="14"/>
      <c r="W502" s="14"/>
    </row>
    <row r="503" spans="2:23" ht="12.75" customHeight="1" x14ac:dyDescent="0.35">
      <c r="B503" s="62"/>
      <c r="T503" s="14"/>
      <c r="U503" s="14"/>
      <c r="V503" s="14"/>
      <c r="W503" s="14"/>
    </row>
    <row r="504" spans="2:23" ht="12.75" customHeight="1" x14ac:dyDescent="0.35">
      <c r="B504" s="62"/>
      <c r="T504" s="14"/>
      <c r="U504" s="14"/>
      <c r="V504" s="14"/>
      <c r="W504" s="14"/>
    </row>
    <row r="505" spans="2:23" ht="12.75" customHeight="1" x14ac:dyDescent="0.35">
      <c r="B505" s="62"/>
      <c r="T505" s="14"/>
      <c r="U505" s="14"/>
      <c r="V505" s="14"/>
      <c r="W505" s="14"/>
    </row>
    <row r="506" spans="2:23" ht="12.75" customHeight="1" x14ac:dyDescent="0.35">
      <c r="B506" s="62"/>
      <c r="T506" s="14"/>
      <c r="U506" s="14"/>
      <c r="V506" s="14"/>
      <c r="W506" s="14"/>
    </row>
    <row r="507" spans="2:23" ht="12.75" customHeight="1" x14ac:dyDescent="0.35">
      <c r="B507" s="62"/>
      <c r="T507" s="14"/>
      <c r="U507" s="14"/>
      <c r="V507" s="14"/>
      <c r="W507" s="14"/>
    </row>
    <row r="508" spans="2:23" ht="12.75" customHeight="1" x14ac:dyDescent="0.35">
      <c r="B508" s="62"/>
      <c r="T508" s="14"/>
      <c r="U508" s="14"/>
      <c r="V508" s="14"/>
      <c r="W508" s="14"/>
    </row>
    <row r="509" spans="2:23" ht="12.75" customHeight="1" x14ac:dyDescent="0.35">
      <c r="B509" s="62"/>
      <c r="T509" s="14"/>
      <c r="U509" s="14"/>
      <c r="V509" s="14"/>
      <c r="W509" s="14"/>
    </row>
    <row r="510" spans="2:23" ht="12.75" customHeight="1" x14ac:dyDescent="0.35">
      <c r="B510" s="62"/>
      <c r="T510" s="14"/>
      <c r="U510" s="14"/>
      <c r="V510" s="14"/>
      <c r="W510" s="14"/>
    </row>
    <row r="511" spans="2:23" ht="12.75" customHeight="1" x14ac:dyDescent="0.35">
      <c r="B511" s="62"/>
      <c r="T511" s="14"/>
      <c r="U511" s="14"/>
      <c r="V511" s="14"/>
      <c r="W511" s="14"/>
    </row>
    <row r="512" spans="2:23" ht="12.75" customHeight="1" x14ac:dyDescent="0.35">
      <c r="B512" s="62"/>
      <c r="T512" s="14"/>
      <c r="U512" s="14"/>
      <c r="V512" s="14"/>
      <c r="W512" s="14"/>
    </row>
    <row r="513" spans="2:23" ht="12.75" customHeight="1" x14ac:dyDescent="0.35">
      <c r="B513" s="62"/>
      <c r="T513" s="14"/>
      <c r="U513" s="14"/>
      <c r="V513" s="14"/>
      <c r="W513" s="14"/>
    </row>
    <row r="514" spans="2:23" ht="12.75" customHeight="1" x14ac:dyDescent="0.35">
      <c r="B514" s="62"/>
      <c r="T514" s="14"/>
      <c r="U514" s="14"/>
      <c r="V514" s="14"/>
      <c r="W514" s="14"/>
    </row>
    <row r="515" spans="2:23" ht="12.75" customHeight="1" x14ac:dyDescent="0.35">
      <c r="B515" s="62"/>
      <c r="T515" s="14"/>
      <c r="U515" s="14"/>
      <c r="V515" s="14"/>
      <c r="W515" s="14"/>
    </row>
    <row r="516" spans="2:23" ht="12.75" customHeight="1" x14ac:dyDescent="0.35">
      <c r="B516" s="62"/>
      <c r="T516" s="14"/>
      <c r="U516" s="14"/>
      <c r="V516" s="14"/>
      <c r="W516" s="14"/>
    </row>
    <row r="517" spans="2:23" ht="12.75" customHeight="1" x14ac:dyDescent="0.35">
      <c r="B517" s="62"/>
      <c r="T517" s="14"/>
      <c r="U517" s="14"/>
      <c r="V517" s="14"/>
      <c r="W517" s="14"/>
    </row>
    <row r="518" spans="2:23" ht="12.75" customHeight="1" x14ac:dyDescent="0.35">
      <c r="B518" s="62"/>
      <c r="T518" s="14"/>
      <c r="U518" s="14"/>
      <c r="V518" s="14"/>
      <c r="W518" s="14"/>
    </row>
    <row r="519" spans="2:23" ht="12.75" customHeight="1" x14ac:dyDescent="0.35">
      <c r="B519" s="62"/>
      <c r="T519" s="14"/>
      <c r="U519" s="14"/>
      <c r="V519" s="14"/>
      <c r="W519" s="14"/>
    </row>
    <row r="520" spans="2:23" ht="12.75" customHeight="1" x14ac:dyDescent="0.35">
      <c r="B520" s="62"/>
      <c r="T520" s="14"/>
      <c r="U520" s="14"/>
      <c r="V520" s="14"/>
      <c r="W520" s="14"/>
    </row>
    <row r="521" spans="2:23" ht="12.75" customHeight="1" x14ac:dyDescent="0.35">
      <c r="B521" s="62"/>
      <c r="T521" s="14"/>
      <c r="U521" s="14"/>
      <c r="V521" s="14"/>
      <c r="W521" s="14"/>
    </row>
    <row r="522" spans="2:23" ht="12.75" customHeight="1" x14ac:dyDescent="0.35">
      <c r="B522" s="62"/>
      <c r="T522" s="14"/>
      <c r="U522" s="14"/>
      <c r="V522" s="14"/>
      <c r="W522" s="14"/>
    </row>
    <row r="523" spans="2:23" ht="12.75" customHeight="1" x14ac:dyDescent="0.35">
      <c r="B523" s="62"/>
      <c r="T523" s="14"/>
      <c r="U523" s="14"/>
      <c r="V523" s="14"/>
      <c r="W523" s="14"/>
    </row>
    <row r="524" spans="2:23" ht="12.75" customHeight="1" x14ac:dyDescent="0.35">
      <c r="B524" s="62"/>
      <c r="T524" s="14"/>
      <c r="U524" s="14"/>
      <c r="V524" s="14"/>
      <c r="W524" s="14"/>
    </row>
    <row r="525" spans="2:23" ht="12.75" customHeight="1" x14ac:dyDescent="0.35">
      <c r="B525" s="62"/>
      <c r="T525" s="14"/>
      <c r="U525" s="14"/>
      <c r="V525" s="14"/>
      <c r="W525" s="14"/>
    </row>
    <row r="526" spans="2:23" ht="12.75" customHeight="1" x14ac:dyDescent="0.35">
      <c r="B526" s="62"/>
      <c r="T526" s="14"/>
      <c r="U526" s="14"/>
      <c r="V526" s="14"/>
      <c r="W526" s="14"/>
    </row>
    <row r="527" spans="2:23" ht="12.75" customHeight="1" x14ac:dyDescent="0.35">
      <c r="B527" s="62"/>
      <c r="T527" s="14"/>
      <c r="U527" s="14"/>
      <c r="V527" s="14"/>
      <c r="W527" s="14"/>
    </row>
    <row r="528" spans="2:23" ht="12.75" customHeight="1" x14ac:dyDescent="0.35">
      <c r="B528" s="62"/>
      <c r="T528" s="14"/>
      <c r="U528" s="14"/>
      <c r="V528" s="14"/>
      <c r="W528" s="14"/>
    </row>
    <row r="529" spans="2:23" ht="12.75" customHeight="1" x14ac:dyDescent="0.35">
      <c r="B529" s="62"/>
      <c r="T529" s="14"/>
      <c r="U529" s="14"/>
      <c r="V529" s="14"/>
      <c r="W529" s="14"/>
    </row>
    <row r="530" spans="2:23" ht="12.75" customHeight="1" x14ac:dyDescent="0.35">
      <c r="B530" s="62"/>
      <c r="T530" s="14"/>
      <c r="U530" s="14"/>
      <c r="V530" s="14"/>
      <c r="W530" s="14"/>
    </row>
    <row r="531" spans="2:23" ht="12.75" customHeight="1" x14ac:dyDescent="0.35">
      <c r="B531" s="62"/>
      <c r="T531" s="14"/>
      <c r="U531" s="14"/>
      <c r="V531" s="14"/>
      <c r="W531" s="14"/>
    </row>
    <row r="532" spans="2:23" ht="12.75" customHeight="1" x14ac:dyDescent="0.35">
      <c r="B532" s="62"/>
      <c r="T532" s="14"/>
      <c r="U532" s="14"/>
      <c r="V532" s="14"/>
      <c r="W532" s="14"/>
    </row>
    <row r="533" spans="2:23" ht="12.75" customHeight="1" x14ac:dyDescent="0.35">
      <c r="B533" s="62"/>
      <c r="T533" s="14"/>
      <c r="U533" s="14"/>
      <c r="V533" s="14"/>
      <c r="W533" s="14"/>
    </row>
    <row r="534" spans="2:23" ht="12.75" customHeight="1" x14ac:dyDescent="0.35">
      <c r="B534" s="62"/>
      <c r="T534" s="14"/>
      <c r="U534" s="14"/>
      <c r="V534" s="14"/>
      <c r="W534" s="14"/>
    </row>
    <row r="535" spans="2:23" ht="12.75" customHeight="1" x14ac:dyDescent="0.35">
      <c r="B535" s="62"/>
      <c r="T535" s="14"/>
      <c r="U535" s="14"/>
      <c r="V535" s="14"/>
      <c r="W535" s="14"/>
    </row>
    <row r="536" spans="2:23" ht="12.75" customHeight="1" x14ac:dyDescent="0.35">
      <c r="B536" s="62"/>
      <c r="T536" s="14"/>
      <c r="U536" s="14"/>
      <c r="V536" s="14"/>
      <c r="W536" s="14"/>
    </row>
    <row r="537" spans="2:23" ht="12.75" customHeight="1" x14ac:dyDescent="0.35">
      <c r="B537" s="62"/>
      <c r="T537" s="14"/>
      <c r="U537" s="14"/>
      <c r="V537" s="14"/>
      <c r="W537" s="14"/>
    </row>
    <row r="538" spans="2:23" ht="12.75" customHeight="1" x14ac:dyDescent="0.35">
      <c r="B538" s="62"/>
      <c r="T538" s="14"/>
      <c r="U538" s="14"/>
      <c r="V538" s="14"/>
      <c r="W538" s="14"/>
    </row>
    <row r="539" spans="2:23" ht="12.75" customHeight="1" x14ac:dyDescent="0.35">
      <c r="B539" s="62"/>
      <c r="T539" s="14"/>
      <c r="U539" s="14"/>
      <c r="V539" s="14"/>
      <c r="W539" s="14"/>
    </row>
    <row r="540" spans="2:23" ht="12.75" customHeight="1" x14ac:dyDescent="0.35">
      <c r="B540" s="62"/>
      <c r="T540" s="14"/>
      <c r="U540" s="14"/>
      <c r="V540" s="14"/>
      <c r="W540" s="14"/>
    </row>
    <row r="541" spans="2:23" ht="12.75" customHeight="1" x14ac:dyDescent="0.35">
      <c r="B541" s="62"/>
      <c r="T541" s="14"/>
      <c r="U541" s="14"/>
      <c r="V541" s="14"/>
      <c r="W541" s="14"/>
    </row>
    <row r="542" spans="2:23" ht="12.75" customHeight="1" x14ac:dyDescent="0.35">
      <c r="B542" s="62"/>
      <c r="T542" s="14"/>
      <c r="U542" s="14"/>
      <c r="V542" s="14"/>
      <c r="W542" s="14"/>
    </row>
    <row r="543" spans="2:23" ht="12.75" customHeight="1" x14ac:dyDescent="0.35">
      <c r="B543" s="62"/>
      <c r="T543" s="14"/>
      <c r="U543" s="14"/>
      <c r="V543" s="14"/>
      <c r="W543" s="14"/>
    </row>
    <row r="544" spans="2:23" ht="12.75" customHeight="1" x14ac:dyDescent="0.35">
      <c r="B544" s="62"/>
      <c r="T544" s="14"/>
      <c r="U544" s="14"/>
      <c r="V544" s="14"/>
      <c r="W544" s="14"/>
    </row>
    <row r="545" spans="2:23" ht="12.75" customHeight="1" x14ac:dyDescent="0.35">
      <c r="B545" s="62"/>
      <c r="T545" s="14"/>
      <c r="U545" s="14"/>
      <c r="V545" s="14"/>
      <c r="W545" s="14"/>
    </row>
    <row r="546" spans="2:23" ht="12.75" customHeight="1" x14ac:dyDescent="0.35">
      <c r="B546" s="62"/>
      <c r="T546" s="14"/>
      <c r="U546" s="14"/>
      <c r="V546" s="14"/>
      <c r="W546" s="14"/>
    </row>
    <row r="547" spans="2:23" ht="12.75" customHeight="1" x14ac:dyDescent="0.35">
      <c r="B547" s="62"/>
      <c r="T547" s="14"/>
      <c r="U547" s="14"/>
      <c r="V547" s="14"/>
      <c r="W547" s="14"/>
    </row>
    <row r="548" spans="2:23" ht="12.75" customHeight="1" x14ac:dyDescent="0.35">
      <c r="B548" s="62"/>
      <c r="T548" s="14"/>
      <c r="U548" s="14"/>
      <c r="V548" s="14"/>
      <c r="W548" s="14"/>
    </row>
    <row r="549" spans="2:23" ht="12.75" customHeight="1" x14ac:dyDescent="0.35">
      <c r="B549" s="62"/>
      <c r="T549" s="14"/>
      <c r="U549" s="14"/>
      <c r="V549" s="14"/>
      <c r="W549" s="14"/>
    </row>
    <row r="550" spans="2:23" ht="12.75" customHeight="1" x14ac:dyDescent="0.35">
      <c r="B550" s="62"/>
      <c r="T550" s="14"/>
      <c r="U550" s="14"/>
      <c r="V550" s="14"/>
      <c r="W550" s="14"/>
    </row>
    <row r="551" spans="2:23" ht="12.75" customHeight="1" x14ac:dyDescent="0.35">
      <c r="B551" s="62"/>
      <c r="T551" s="14"/>
      <c r="U551" s="14"/>
      <c r="V551" s="14"/>
      <c r="W551" s="14"/>
    </row>
    <row r="552" spans="2:23" ht="12.75" customHeight="1" x14ac:dyDescent="0.35">
      <c r="B552" s="62"/>
      <c r="T552" s="14"/>
      <c r="U552" s="14"/>
      <c r="V552" s="14"/>
      <c r="W552" s="14"/>
    </row>
    <row r="553" spans="2:23" ht="12.75" customHeight="1" x14ac:dyDescent="0.35">
      <c r="B553" s="62"/>
      <c r="T553" s="14"/>
      <c r="U553" s="14"/>
      <c r="V553" s="14"/>
      <c r="W553" s="14"/>
    </row>
    <row r="554" spans="2:23" ht="12.75" customHeight="1" x14ac:dyDescent="0.35">
      <c r="B554" s="62"/>
      <c r="T554" s="14"/>
      <c r="U554" s="14"/>
      <c r="V554" s="14"/>
      <c r="W554" s="14"/>
    </row>
    <row r="555" spans="2:23" ht="12.75" customHeight="1" x14ac:dyDescent="0.35">
      <c r="B555" s="62"/>
      <c r="T555" s="14"/>
      <c r="U555" s="14"/>
      <c r="V555" s="14"/>
      <c r="W555" s="14"/>
    </row>
    <row r="556" spans="2:23" ht="12.75" customHeight="1" x14ac:dyDescent="0.35">
      <c r="B556" s="62"/>
      <c r="T556" s="14"/>
      <c r="U556" s="14"/>
      <c r="V556" s="14"/>
      <c r="W556" s="14"/>
    </row>
    <row r="557" spans="2:23" ht="12.75" customHeight="1" x14ac:dyDescent="0.35">
      <c r="B557" s="62"/>
      <c r="T557" s="14"/>
      <c r="U557" s="14"/>
      <c r="V557" s="14"/>
      <c r="W557" s="14"/>
    </row>
    <row r="558" spans="2:23" ht="12.75" customHeight="1" x14ac:dyDescent="0.35">
      <c r="B558" s="62"/>
      <c r="T558" s="14"/>
      <c r="U558" s="14"/>
      <c r="V558" s="14"/>
      <c r="W558" s="14"/>
    </row>
    <row r="559" spans="2:23" ht="12.75" customHeight="1" x14ac:dyDescent="0.35">
      <c r="B559" s="62"/>
      <c r="T559" s="14"/>
      <c r="U559" s="14"/>
      <c r="V559" s="14"/>
      <c r="W559" s="14"/>
    </row>
    <row r="560" spans="2:23" ht="12.75" customHeight="1" x14ac:dyDescent="0.35">
      <c r="B560" s="62"/>
      <c r="T560" s="14"/>
      <c r="U560" s="14"/>
      <c r="V560" s="14"/>
      <c r="W560" s="14"/>
    </row>
    <row r="561" spans="2:23" ht="12.75" customHeight="1" x14ac:dyDescent="0.35">
      <c r="B561" s="62"/>
      <c r="T561" s="14"/>
      <c r="U561" s="14"/>
      <c r="V561" s="14"/>
      <c r="W561" s="14"/>
    </row>
    <row r="562" spans="2:23" ht="12.75" customHeight="1" x14ac:dyDescent="0.35">
      <c r="B562" s="62"/>
      <c r="T562" s="14"/>
      <c r="U562" s="14"/>
      <c r="V562" s="14"/>
      <c r="W562" s="14"/>
    </row>
    <row r="563" spans="2:23" ht="12.75" customHeight="1" x14ac:dyDescent="0.35">
      <c r="B563" s="62"/>
      <c r="T563" s="14"/>
      <c r="U563" s="14"/>
      <c r="V563" s="14"/>
      <c r="W563" s="14"/>
    </row>
    <row r="564" spans="2:23" ht="12.75" customHeight="1" x14ac:dyDescent="0.35">
      <c r="B564" s="62"/>
      <c r="T564" s="14"/>
      <c r="U564" s="14"/>
      <c r="V564" s="14"/>
      <c r="W564" s="14"/>
    </row>
    <row r="565" spans="2:23" ht="12.75" customHeight="1" x14ac:dyDescent="0.35">
      <c r="B565" s="62"/>
      <c r="T565" s="14"/>
      <c r="U565" s="14"/>
      <c r="V565" s="14"/>
      <c r="W565" s="14"/>
    </row>
    <row r="566" spans="2:23" ht="12.75" customHeight="1" x14ac:dyDescent="0.35">
      <c r="B566" s="62"/>
      <c r="T566" s="14"/>
      <c r="U566" s="14"/>
      <c r="V566" s="14"/>
      <c r="W566" s="14"/>
    </row>
    <row r="567" spans="2:23" ht="12.75" customHeight="1" x14ac:dyDescent="0.35">
      <c r="B567" s="62"/>
      <c r="T567" s="14"/>
      <c r="U567" s="14"/>
      <c r="V567" s="14"/>
      <c r="W567" s="14"/>
    </row>
    <row r="568" spans="2:23" ht="12.75" customHeight="1" x14ac:dyDescent="0.35">
      <c r="B568" s="62"/>
      <c r="T568" s="14"/>
      <c r="U568" s="14"/>
      <c r="V568" s="14"/>
      <c r="W568" s="14"/>
    </row>
    <row r="569" spans="2:23" ht="12.75" customHeight="1" x14ac:dyDescent="0.35">
      <c r="B569" s="62"/>
      <c r="T569" s="14"/>
      <c r="U569" s="14"/>
      <c r="V569" s="14"/>
      <c r="W569" s="14"/>
    </row>
    <row r="570" spans="2:23" ht="12.75" customHeight="1" x14ac:dyDescent="0.35">
      <c r="B570" s="62"/>
      <c r="T570" s="14"/>
      <c r="U570" s="14"/>
      <c r="V570" s="14"/>
      <c r="W570" s="14"/>
    </row>
    <row r="571" spans="2:23" ht="12.75" customHeight="1" x14ac:dyDescent="0.35">
      <c r="B571" s="62"/>
      <c r="T571" s="14"/>
      <c r="U571" s="14"/>
      <c r="V571" s="14"/>
      <c r="W571" s="14"/>
    </row>
    <row r="572" spans="2:23" ht="12.75" customHeight="1" x14ac:dyDescent="0.35">
      <c r="B572" s="62"/>
      <c r="T572" s="14"/>
      <c r="U572" s="14"/>
      <c r="V572" s="14"/>
      <c r="W572" s="14"/>
    </row>
    <row r="573" spans="2:23" ht="12.75" customHeight="1" x14ac:dyDescent="0.35">
      <c r="B573" s="62"/>
      <c r="T573" s="14"/>
      <c r="U573" s="14"/>
      <c r="V573" s="14"/>
      <c r="W573" s="14"/>
    </row>
    <row r="574" spans="2:23" ht="12.75" customHeight="1" x14ac:dyDescent="0.35">
      <c r="B574" s="62"/>
      <c r="T574" s="14"/>
      <c r="U574" s="14"/>
      <c r="V574" s="14"/>
      <c r="W574" s="14"/>
    </row>
    <row r="575" spans="2:23" ht="12.75" customHeight="1" x14ac:dyDescent="0.35">
      <c r="B575" s="62"/>
      <c r="T575" s="14"/>
      <c r="U575" s="14"/>
      <c r="V575" s="14"/>
      <c r="W575" s="14"/>
    </row>
    <row r="576" spans="2:23" ht="12.75" customHeight="1" x14ac:dyDescent="0.35">
      <c r="B576" s="62"/>
      <c r="T576" s="14"/>
      <c r="U576" s="14"/>
      <c r="V576" s="14"/>
      <c r="W576" s="14"/>
    </row>
    <row r="577" spans="2:23" ht="12.75" customHeight="1" x14ac:dyDescent="0.35">
      <c r="B577" s="62"/>
      <c r="T577" s="14"/>
      <c r="U577" s="14"/>
      <c r="V577" s="14"/>
      <c r="W577" s="14"/>
    </row>
    <row r="578" spans="2:23" ht="12.75" customHeight="1" x14ac:dyDescent="0.35">
      <c r="B578" s="62"/>
      <c r="T578" s="14"/>
      <c r="U578" s="14"/>
      <c r="V578" s="14"/>
      <c r="W578" s="14"/>
    </row>
    <row r="579" spans="2:23" ht="12.75" customHeight="1" x14ac:dyDescent="0.35">
      <c r="B579" s="62"/>
      <c r="T579" s="14"/>
      <c r="U579" s="14"/>
      <c r="V579" s="14"/>
      <c r="W579" s="14"/>
    </row>
    <row r="580" spans="2:23" ht="12.75" customHeight="1" x14ac:dyDescent="0.35">
      <c r="B580" s="62"/>
      <c r="T580" s="14"/>
      <c r="U580" s="14"/>
      <c r="V580" s="14"/>
      <c r="W580" s="14"/>
    </row>
    <row r="581" spans="2:23" ht="12.75" customHeight="1" x14ac:dyDescent="0.35">
      <c r="B581" s="62"/>
      <c r="T581" s="14"/>
      <c r="U581" s="14"/>
      <c r="V581" s="14"/>
      <c r="W581" s="14"/>
    </row>
    <row r="582" spans="2:23" ht="12.75" customHeight="1" x14ac:dyDescent="0.35">
      <c r="B582" s="62"/>
      <c r="T582" s="14"/>
      <c r="U582" s="14"/>
      <c r="V582" s="14"/>
      <c r="W582" s="14"/>
    </row>
    <row r="583" spans="2:23" ht="12.75" customHeight="1" x14ac:dyDescent="0.35">
      <c r="B583" s="62"/>
      <c r="T583" s="14"/>
      <c r="U583" s="14"/>
      <c r="V583" s="14"/>
      <c r="W583" s="14"/>
    </row>
    <row r="584" spans="2:23" ht="12.75" customHeight="1" x14ac:dyDescent="0.35">
      <c r="B584" s="62"/>
      <c r="T584" s="14"/>
      <c r="U584" s="14"/>
      <c r="V584" s="14"/>
      <c r="W584" s="14"/>
    </row>
    <row r="585" spans="2:23" ht="12.75" customHeight="1" x14ac:dyDescent="0.35">
      <c r="B585" s="62"/>
      <c r="T585" s="14"/>
      <c r="U585" s="14"/>
      <c r="V585" s="14"/>
      <c r="W585" s="14"/>
    </row>
    <row r="586" spans="2:23" ht="12.75" customHeight="1" x14ac:dyDescent="0.35">
      <c r="B586" s="62"/>
      <c r="T586" s="14"/>
      <c r="U586" s="14"/>
      <c r="V586" s="14"/>
      <c r="W586" s="14"/>
    </row>
    <row r="587" spans="2:23" ht="12.75" customHeight="1" x14ac:dyDescent="0.35">
      <c r="B587" s="62"/>
      <c r="T587" s="14"/>
      <c r="U587" s="14"/>
      <c r="V587" s="14"/>
      <c r="W587" s="14"/>
    </row>
    <row r="588" spans="2:23" ht="12.75" customHeight="1" x14ac:dyDescent="0.35">
      <c r="B588" s="62"/>
      <c r="T588" s="14"/>
      <c r="U588" s="14"/>
      <c r="V588" s="14"/>
      <c r="W588" s="14"/>
    </row>
    <row r="589" spans="2:23" ht="12.75" customHeight="1" x14ac:dyDescent="0.35">
      <c r="B589" s="62"/>
      <c r="T589" s="14"/>
      <c r="U589" s="14"/>
      <c r="V589" s="14"/>
      <c r="W589" s="14"/>
    </row>
    <row r="590" spans="2:23" ht="12.75" customHeight="1" x14ac:dyDescent="0.35">
      <c r="B590" s="62"/>
      <c r="T590" s="14"/>
      <c r="U590" s="14"/>
      <c r="V590" s="14"/>
      <c r="W590" s="14"/>
    </row>
    <row r="591" spans="2:23" ht="12.75" customHeight="1" x14ac:dyDescent="0.35">
      <c r="B591" s="62"/>
      <c r="T591" s="14"/>
      <c r="U591" s="14"/>
      <c r="V591" s="14"/>
      <c r="W591" s="14"/>
    </row>
    <row r="592" spans="2:23" ht="12.75" customHeight="1" x14ac:dyDescent="0.35">
      <c r="B592" s="62"/>
      <c r="T592" s="14"/>
      <c r="U592" s="14"/>
      <c r="V592" s="14"/>
      <c r="W592" s="14"/>
    </row>
    <row r="593" spans="2:23" ht="12.75" customHeight="1" x14ac:dyDescent="0.35">
      <c r="B593" s="62"/>
      <c r="T593" s="14"/>
      <c r="U593" s="14"/>
      <c r="V593" s="14"/>
      <c r="W593" s="14"/>
    </row>
    <row r="594" spans="2:23" ht="12.75" customHeight="1" x14ac:dyDescent="0.35">
      <c r="B594" s="62"/>
      <c r="T594" s="14"/>
      <c r="U594" s="14"/>
      <c r="V594" s="14"/>
      <c r="W594" s="14"/>
    </row>
    <row r="595" spans="2:23" ht="12.75" customHeight="1" x14ac:dyDescent="0.35">
      <c r="B595" s="62"/>
      <c r="T595" s="14"/>
      <c r="U595" s="14"/>
      <c r="V595" s="14"/>
      <c r="W595" s="14"/>
    </row>
    <row r="596" spans="2:23" ht="12.75" customHeight="1" x14ac:dyDescent="0.35">
      <c r="B596" s="62"/>
      <c r="T596" s="14"/>
      <c r="U596" s="14"/>
      <c r="V596" s="14"/>
      <c r="W596" s="14"/>
    </row>
    <row r="597" spans="2:23" ht="12.75" customHeight="1" x14ac:dyDescent="0.35">
      <c r="B597" s="62"/>
      <c r="T597" s="14"/>
      <c r="U597" s="14"/>
      <c r="V597" s="14"/>
      <c r="W597" s="14"/>
    </row>
    <row r="598" spans="2:23" ht="12.75" customHeight="1" x14ac:dyDescent="0.35">
      <c r="B598" s="62"/>
      <c r="T598" s="14"/>
      <c r="U598" s="14"/>
      <c r="V598" s="14"/>
      <c r="W598" s="14"/>
    </row>
    <row r="599" spans="2:23" ht="12.75" customHeight="1" x14ac:dyDescent="0.35">
      <c r="B599" s="62"/>
      <c r="T599" s="14"/>
      <c r="U599" s="14"/>
      <c r="V599" s="14"/>
      <c r="W599" s="14"/>
    </row>
    <row r="600" spans="2:23" ht="12.75" customHeight="1" x14ac:dyDescent="0.35">
      <c r="B600" s="62"/>
      <c r="T600" s="14"/>
      <c r="U600" s="14"/>
      <c r="V600" s="14"/>
      <c r="W600" s="14"/>
    </row>
    <row r="601" spans="2:23" ht="12.75" customHeight="1" x14ac:dyDescent="0.35">
      <c r="B601" s="62"/>
      <c r="T601" s="14"/>
      <c r="U601" s="14"/>
      <c r="V601" s="14"/>
      <c r="W601" s="14"/>
    </row>
    <row r="602" spans="2:23" ht="12.75" customHeight="1" x14ac:dyDescent="0.35">
      <c r="B602" s="62"/>
      <c r="T602" s="14"/>
      <c r="U602" s="14"/>
      <c r="V602" s="14"/>
      <c r="W602" s="14"/>
    </row>
    <row r="603" spans="2:23" ht="12.75" customHeight="1" x14ac:dyDescent="0.35">
      <c r="B603" s="62"/>
      <c r="T603" s="14"/>
      <c r="U603" s="14"/>
      <c r="V603" s="14"/>
      <c r="W603" s="14"/>
    </row>
    <row r="604" spans="2:23" ht="12.75" customHeight="1" x14ac:dyDescent="0.35">
      <c r="B604" s="62"/>
      <c r="T604" s="14"/>
      <c r="U604" s="14"/>
      <c r="V604" s="14"/>
      <c r="W604" s="14"/>
    </row>
    <row r="605" spans="2:23" ht="12.75" customHeight="1" x14ac:dyDescent="0.35">
      <c r="B605" s="62"/>
      <c r="T605" s="14"/>
      <c r="U605" s="14"/>
      <c r="V605" s="14"/>
      <c r="W605" s="14"/>
    </row>
    <row r="606" spans="2:23" ht="12.75" customHeight="1" x14ac:dyDescent="0.35">
      <c r="B606" s="62"/>
      <c r="T606" s="14"/>
      <c r="U606" s="14"/>
      <c r="V606" s="14"/>
      <c r="W606" s="14"/>
    </row>
    <row r="607" spans="2:23" ht="12.75" customHeight="1" x14ac:dyDescent="0.35">
      <c r="B607" s="62"/>
      <c r="T607" s="14"/>
      <c r="U607" s="14"/>
      <c r="V607" s="14"/>
      <c r="W607" s="14"/>
    </row>
    <row r="608" spans="2:23" ht="12.75" customHeight="1" x14ac:dyDescent="0.35">
      <c r="B608" s="62"/>
      <c r="T608" s="14"/>
      <c r="U608" s="14"/>
      <c r="V608" s="14"/>
      <c r="W608" s="14"/>
    </row>
    <row r="609" spans="2:23" ht="12.75" customHeight="1" x14ac:dyDescent="0.35">
      <c r="B609" s="62"/>
      <c r="T609" s="14"/>
      <c r="U609" s="14"/>
      <c r="V609" s="14"/>
      <c r="W609" s="14"/>
    </row>
    <row r="610" spans="2:23" ht="12.75" customHeight="1" x14ac:dyDescent="0.35">
      <c r="B610" s="62"/>
      <c r="T610" s="14"/>
      <c r="U610" s="14"/>
      <c r="V610" s="14"/>
      <c r="W610" s="14"/>
    </row>
    <row r="611" spans="2:23" ht="12.75" customHeight="1" x14ac:dyDescent="0.35">
      <c r="B611" s="62"/>
      <c r="T611" s="14"/>
      <c r="U611" s="14"/>
      <c r="V611" s="14"/>
      <c r="W611" s="14"/>
    </row>
    <row r="612" spans="2:23" ht="12.75" customHeight="1" x14ac:dyDescent="0.35">
      <c r="B612" s="62"/>
      <c r="T612" s="14"/>
      <c r="U612" s="14"/>
      <c r="V612" s="14"/>
      <c r="W612" s="14"/>
    </row>
    <row r="613" spans="2:23" ht="12.75" customHeight="1" x14ac:dyDescent="0.35">
      <c r="B613" s="62"/>
      <c r="T613" s="14"/>
      <c r="U613" s="14"/>
      <c r="V613" s="14"/>
      <c r="W613" s="14"/>
    </row>
    <row r="614" spans="2:23" ht="12.75" customHeight="1" x14ac:dyDescent="0.35">
      <c r="B614" s="62"/>
      <c r="T614" s="14"/>
      <c r="U614" s="14"/>
      <c r="V614" s="14"/>
      <c r="W614" s="14"/>
    </row>
    <row r="615" spans="2:23" ht="12.75" customHeight="1" x14ac:dyDescent="0.35">
      <c r="B615" s="62"/>
      <c r="T615" s="14"/>
      <c r="U615" s="14"/>
      <c r="V615" s="14"/>
      <c r="W615" s="14"/>
    </row>
    <row r="616" spans="2:23" ht="12.75" customHeight="1" x14ac:dyDescent="0.35">
      <c r="B616" s="62"/>
      <c r="T616" s="14"/>
      <c r="U616" s="14"/>
      <c r="V616" s="14"/>
      <c r="W616" s="14"/>
    </row>
    <row r="617" spans="2:23" ht="12.75" customHeight="1" x14ac:dyDescent="0.35">
      <c r="B617" s="62"/>
      <c r="T617" s="14"/>
      <c r="U617" s="14"/>
      <c r="V617" s="14"/>
      <c r="W617" s="14"/>
    </row>
    <row r="618" spans="2:23" ht="12.75" customHeight="1" x14ac:dyDescent="0.35">
      <c r="B618" s="62"/>
      <c r="T618" s="14"/>
      <c r="U618" s="14"/>
      <c r="V618" s="14"/>
      <c r="W618" s="14"/>
    </row>
    <row r="619" spans="2:23" ht="12.75" customHeight="1" x14ac:dyDescent="0.35">
      <c r="B619" s="62"/>
      <c r="T619" s="14"/>
      <c r="U619" s="14"/>
      <c r="V619" s="14"/>
      <c r="W619" s="14"/>
    </row>
    <row r="620" spans="2:23" ht="12.75" customHeight="1" x14ac:dyDescent="0.35">
      <c r="B620" s="62"/>
      <c r="T620" s="14"/>
      <c r="U620" s="14"/>
      <c r="V620" s="14"/>
      <c r="W620" s="14"/>
    </row>
    <row r="621" spans="2:23" ht="12.75" customHeight="1" x14ac:dyDescent="0.35">
      <c r="B621" s="62"/>
      <c r="T621" s="14"/>
      <c r="U621" s="14"/>
      <c r="V621" s="14"/>
      <c r="W621" s="14"/>
    </row>
    <row r="622" spans="2:23" ht="12.75" customHeight="1" x14ac:dyDescent="0.35">
      <c r="B622" s="62"/>
      <c r="T622" s="14"/>
      <c r="U622" s="14"/>
      <c r="V622" s="14"/>
      <c r="W622" s="14"/>
    </row>
    <row r="623" spans="2:23" ht="12.75" customHeight="1" x14ac:dyDescent="0.35">
      <c r="B623" s="62"/>
      <c r="T623" s="14"/>
      <c r="U623" s="14"/>
      <c r="V623" s="14"/>
      <c r="W623" s="14"/>
    </row>
    <row r="624" spans="2:23" ht="12.75" customHeight="1" x14ac:dyDescent="0.35">
      <c r="B624" s="62"/>
      <c r="T624" s="14"/>
      <c r="U624" s="14"/>
      <c r="V624" s="14"/>
      <c r="W624" s="14"/>
    </row>
    <row r="625" spans="2:23" ht="12.75" customHeight="1" x14ac:dyDescent="0.35">
      <c r="B625" s="62"/>
      <c r="T625" s="14"/>
      <c r="U625" s="14"/>
      <c r="V625" s="14"/>
      <c r="W625" s="14"/>
    </row>
    <row r="626" spans="2:23" ht="12.75" customHeight="1" x14ac:dyDescent="0.35">
      <c r="B626" s="62"/>
      <c r="T626" s="14"/>
      <c r="U626" s="14"/>
      <c r="V626" s="14"/>
      <c r="W626" s="14"/>
    </row>
    <row r="627" spans="2:23" ht="12.75" customHeight="1" x14ac:dyDescent="0.35">
      <c r="B627" s="62"/>
      <c r="T627" s="14"/>
      <c r="U627" s="14"/>
      <c r="V627" s="14"/>
      <c r="W627" s="14"/>
    </row>
    <row r="628" spans="2:23" ht="12.75" customHeight="1" x14ac:dyDescent="0.35">
      <c r="B628" s="62"/>
      <c r="T628" s="14"/>
      <c r="U628" s="14"/>
      <c r="V628" s="14"/>
      <c r="W628" s="14"/>
    </row>
    <row r="629" spans="2:23" ht="12.75" customHeight="1" x14ac:dyDescent="0.35">
      <c r="B629" s="62"/>
      <c r="T629" s="14"/>
      <c r="U629" s="14"/>
      <c r="V629" s="14"/>
      <c r="W629" s="14"/>
    </row>
    <row r="630" spans="2:23" ht="12.75" customHeight="1" x14ac:dyDescent="0.35">
      <c r="B630" s="62"/>
      <c r="T630" s="14"/>
      <c r="U630" s="14"/>
      <c r="V630" s="14"/>
      <c r="W630" s="14"/>
    </row>
    <row r="631" spans="2:23" ht="12.75" customHeight="1" x14ac:dyDescent="0.35">
      <c r="B631" s="62"/>
      <c r="T631" s="14"/>
      <c r="U631" s="14"/>
      <c r="V631" s="14"/>
      <c r="W631" s="14"/>
    </row>
    <row r="632" spans="2:23" ht="12.75" customHeight="1" x14ac:dyDescent="0.35">
      <c r="B632" s="62"/>
      <c r="T632" s="14"/>
      <c r="U632" s="14"/>
      <c r="V632" s="14"/>
      <c r="W632" s="14"/>
    </row>
    <row r="633" spans="2:23" ht="12.75" customHeight="1" x14ac:dyDescent="0.35">
      <c r="B633" s="62"/>
      <c r="T633" s="14"/>
      <c r="U633" s="14"/>
      <c r="V633" s="14"/>
      <c r="W633" s="14"/>
    </row>
    <row r="634" spans="2:23" ht="12.75" customHeight="1" x14ac:dyDescent="0.35">
      <c r="B634" s="62"/>
      <c r="T634" s="14"/>
      <c r="U634" s="14"/>
      <c r="V634" s="14"/>
      <c r="W634" s="14"/>
    </row>
    <row r="635" spans="2:23" ht="12.75" customHeight="1" x14ac:dyDescent="0.35">
      <c r="B635" s="62"/>
      <c r="T635" s="14"/>
      <c r="U635" s="14"/>
      <c r="V635" s="14"/>
      <c r="W635" s="14"/>
    </row>
    <row r="636" spans="2:23" ht="12.75" customHeight="1" x14ac:dyDescent="0.35">
      <c r="B636" s="62"/>
      <c r="T636" s="14"/>
      <c r="U636" s="14"/>
      <c r="V636" s="14"/>
      <c r="W636" s="14"/>
    </row>
    <row r="637" spans="2:23" ht="12.75" customHeight="1" x14ac:dyDescent="0.35">
      <c r="B637" s="62"/>
      <c r="T637" s="14"/>
      <c r="U637" s="14"/>
      <c r="V637" s="14"/>
      <c r="W637" s="14"/>
    </row>
    <row r="638" spans="2:23" ht="12.75" customHeight="1" x14ac:dyDescent="0.35">
      <c r="B638" s="62"/>
      <c r="T638" s="14"/>
      <c r="U638" s="14"/>
      <c r="V638" s="14"/>
      <c r="W638" s="14"/>
    </row>
    <row r="639" spans="2:23" ht="12.75" customHeight="1" x14ac:dyDescent="0.35">
      <c r="B639" s="62"/>
      <c r="T639" s="14"/>
      <c r="U639" s="14"/>
      <c r="V639" s="14"/>
      <c r="W639" s="14"/>
    </row>
    <row r="640" spans="2:23" ht="12.75" customHeight="1" x14ac:dyDescent="0.35">
      <c r="B640" s="62"/>
      <c r="T640" s="14"/>
      <c r="U640" s="14"/>
      <c r="V640" s="14"/>
      <c r="W640" s="14"/>
    </row>
    <row r="641" spans="2:23" ht="12.75" customHeight="1" x14ac:dyDescent="0.35">
      <c r="B641" s="62"/>
      <c r="T641" s="14"/>
      <c r="U641" s="14"/>
      <c r="V641" s="14"/>
      <c r="W641" s="14"/>
    </row>
    <row r="642" spans="2:23" ht="12.75" customHeight="1" x14ac:dyDescent="0.35">
      <c r="B642" s="62"/>
      <c r="T642" s="14"/>
      <c r="U642" s="14"/>
      <c r="V642" s="14"/>
      <c r="W642" s="14"/>
    </row>
    <row r="643" spans="2:23" ht="12.75" customHeight="1" x14ac:dyDescent="0.35">
      <c r="B643" s="62"/>
      <c r="T643" s="14"/>
      <c r="U643" s="14"/>
      <c r="V643" s="14"/>
      <c r="W643" s="14"/>
    </row>
    <row r="644" spans="2:23" ht="12.75" customHeight="1" x14ac:dyDescent="0.35">
      <c r="B644" s="62"/>
      <c r="T644" s="14"/>
      <c r="U644" s="14"/>
      <c r="V644" s="14"/>
      <c r="W644" s="14"/>
    </row>
    <row r="645" spans="2:23" ht="12.75" customHeight="1" x14ac:dyDescent="0.35">
      <c r="B645" s="62"/>
      <c r="T645" s="14"/>
      <c r="U645" s="14"/>
      <c r="V645" s="14"/>
      <c r="W645" s="14"/>
    </row>
    <row r="646" spans="2:23" ht="12.75" customHeight="1" x14ac:dyDescent="0.35">
      <c r="B646" s="62"/>
      <c r="T646" s="14"/>
      <c r="U646" s="14"/>
      <c r="V646" s="14"/>
      <c r="W646" s="14"/>
    </row>
    <row r="647" spans="2:23" ht="12.75" customHeight="1" x14ac:dyDescent="0.35">
      <c r="B647" s="62"/>
      <c r="T647" s="14"/>
      <c r="U647" s="14"/>
      <c r="V647" s="14"/>
      <c r="W647" s="14"/>
    </row>
    <row r="648" spans="2:23" ht="12.75" customHeight="1" x14ac:dyDescent="0.35">
      <c r="B648" s="62"/>
      <c r="T648" s="14"/>
      <c r="U648" s="14"/>
      <c r="V648" s="14"/>
      <c r="W648" s="14"/>
    </row>
    <row r="649" spans="2:23" ht="12.75" customHeight="1" x14ac:dyDescent="0.35">
      <c r="B649" s="62"/>
      <c r="T649" s="14"/>
      <c r="U649" s="14"/>
      <c r="V649" s="14"/>
      <c r="W649" s="14"/>
    </row>
    <row r="650" spans="2:23" ht="12.75" customHeight="1" x14ac:dyDescent="0.35">
      <c r="B650" s="62"/>
      <c r="T650" s="14"/>
      <c r="U650" s="14"/>
      <c r="V650" s="14"/>
      <c r="W650" s="14"/>
    </row>
    <row r="651" spans="2:23" ht="12.75" customHeight="1" x14ac:dyDescent="0.35">
      <c r="B651" s="62"/>
      <c r="T651" s="14"/>
      <c r="U651" s="14"/>
      <c r="V651" s="14"/>
      <c r="W651" s="14"/>
    </row>
    <row r="652" spans="2:23" ht="12.75" customHeight="1" x14ac:dyDescent="0.35">
      <c r="B652" s="62"/>
      <c r="T652" s="14"/>
      <c r="U652" s="14"/>
      <c r="V652" s="14"/>
      <c r="W652" s="14"/>
    </row>
    <row r="653" spans="2:23" ht="12.75" customHeight="1" x14ac:dyDescent="0.35">
      <c r="B653" s="62"/>
      <c r="T653" s="14"/>
      <c r="U653" s="14"/>
      <c r="V653" s="14"/>
      <c r="W653" s="14"/>
    </row>
    <row r="654" spans="2:23" ht="12.75" customHeight="1" x14ac:dyDescent="0.35">
      <c r="B654" s="62"/>
      <c r="T654" s="14"/>
      <c r="U654" s="14"/>
      <c r="V654" s="14"/>
      <c r="W654" s="14"/>
    </row>
    <row r="655" spans="2:23" ht="12.75" customHeight="1" x14ac:dyDescent="0.35">
      <c r="B655" s="62"/>
      <c r="T655" s="14"/>
      <c r="U655" s="14"/>
      <c r="V655" s="14"/>
      <c r="W655" s="14"/>
    </row>
    <row r="656" spans="2:23" ht="12.75" customHeight="1" x14ac:dyDescent="0.35">
      <c r="B656" s="62"/>
      <c r="T656" s="14"/>
      <c r="U656" s="14"/>
      <c r="V656" s="14"/>
      <c r="W656" s="14"/>
    </row>
    <row r="657" spans="2:23" ht="12.75" customHeight="1" x14ac:dyDescent="0.35">
      <c r="B657" s="62"/>
      <c r="T657" s="14"/>
      <c r="U657" s="14"/>
      <c r="V657" s="14"/>
      <c r="W657" s="14"/>
    </row>
    <row r="658" spans="2:23" ht="12.75" customHeight="1" x14ac:dyDescent="0.35">
      <c r="B658" s="62"/>
      <c r="T658" s="14"/>
      <c r="U658" s="14"/>
      <c r="V658" s="14"/>
      <c r="W658" s="14"/>
    </row>
    <row r="659" spans="2:23" ht="12.75" customHeight="1" x14ac:dyDescent="0.35">
      <c r="B659" s="62"/>
      <c r="T659" s="14"/>
      <c r="U659" s="14"/>
      <c r="V659" s="14"/>
      <c r="W659" s="14"/>
    </row>
    <row r="660" spans="2:23" ht="12.75" customHeight="1" x14ac:dyDescent="0.35">
      <c r="B660" s="62"/>
      <c r="T660" s="14"/>
      <c r="U660" s="14"/>
      <c r="V660" s="14"/>
      <c r="W660" s="14"/>
    </row>
    <row r="661" spans="2:23" ht="12.75" customHeight="1" x14ac:dyDescent="0.35">
      <c r="B661" s="62"/>
      <c r="T661" s="14"/>
      <c r="U661" s="14"/>
      <c r="V661" s="14"/>
      <c r="W661" s="14"/>
    </row>
    <row r="662" spans="2:23" ht="12.75" customHeight="1" x14ac:dyDescent="0.35">
      <c r="B662" s="62"/>
      <c r="T662" s="14"/>
      <c r="U662" s="14"/>
      <c r="V662" s="14"/>
      <c r="W662" s="14"/>
    </row>
    <row r="663" spans="2:23" ht="12.75" customHeight="1" x14ac:dyDescent="0.35">
      <c r="B663" s="62"/>
      <c r="T663" s="14"/>
      <c r="U663" s="14"/>
      <c r="V663" s="14"/>
      <c r="W663" s="14"/>
    </row>
    <row r="664" spans="2:23" ht="12.75" customHeight="1" x14ac:dyDescent="0.35">
      <c r="B664" s="62"/>
      <c r="T664" s="14"/>
      <c r="U664" s="14"/>
      <c r="V664" s="14"/>
      <c r="W664" s="14"/>
    </row>
    <row r="665" spans="2:23" ht="12.75" customHeight="1" x14ac:dyDescent="0.35">
      <c r="B665" s="62"/>
      <c r="T665" s="14"/>
      <c r="U665" s="14"/>
      <c r="V665" s="14"/>
      <c r="W665" s="14"/>
    </row>
    <row r="666" spans="2:23" ht="12.75" customHeight="1" x14ac:dyDescent="0.35">
      <c r="B666" s="62"/>
      <c r="T666" s="14"/>
      <c r="U666" s="14"/>
      <c r="V666" s="14"/>
      <c r="W666" s="14"/>
    </row>
    <row r="667" spans="2:23" ht="12.75" customHeight="1" x14ac:dyDescent="0.35">
      <c r="B667" s="62"/>
      <c r="T667" s="14"/>
      <c r="U667" s="14"/>
      <c r="V667" s="14"/>
      <c r="W667" s="14"/>
    </row>
    <row r="668" spans="2:23" ht="12.75" customHeight="1" x14ac:dyDescent="0.35">
      <c r="B668" s="62"/>
      <c r="T668" s="14"/>
      <c r="U668" s="14"/>
      <c r="V668" s="14"/>
      <c r="W668" s="14"/>
    </row>
    <row r="669" spans="2:23" ht="12.75" customHeight="1" x14ac:dyDescent="0.35">
      <c r="B669" s="62"/>
      <c r="T669" s="14"/>
      <c r="U669" s="14"/>
      <c r="V669" s="14"/>
      <c r="W669" s="14"/>
    </row>
    <row r="670" spans="2:23" ht="12.75" customHeight="1" x14ac:dyDescent="0.35">
      <c r="B670" s="62"/>
      <c r="T670" s="14"/>
      <c r="U670" s="14"/>
      <c r="V670" s="14"/>
      <c r="W670" s="14"/>
    </row>
    <row r="671" spans="2:23" ht="12.75" customHeight="1" x14ac:dyDescent="0.35">
      <c r="B671" s="62"/>
      <c r="T671" s="14"/>
      <c r="U671" s="14"/>
      <c r="V671" s="14"/>
      <c r="W671" s="14"/>
    </row>
    <row r="672" spans="2:23" ht="12.75" customHeight="1" x14ac:dyDescent="0.35">
      <c r="B672" s="62"/>
      <c r="T672" s="14"/>
      <c r="U672" s="14"/>
      <c r="V672" s="14"/>
      <c r="W672" s="14"/>
    </row>
    <row r="673" spans="2:23" ht="12.75" customHeight="1" x14ac:dyDescent="0.35">
      <c r="B673" s="62"/>
      <c r="T673" s="14"/>
      <c r="U673" s="14"/>
      <c r="V673" s="14"/>
      <c r="W673" s="14"/>
    </row>
    <row r="674" spans="2:23" ht="12.75" customHeight="1" x14ac:dyDescent="0.35">
      <c r="B674" s="62"/>
      <c r="T674" s="14"/>
      <c r="U674" s="14"/>
      <c r="V674" s="14"/>
      <c r="W674" s="14"/>
    </row>
    <row r="675" spans="2:23" ht="12.75" customHeight="1" x14ac:dyDescent="0.35">
      <c r="B675" s="62"/>
      <c r="T675" s="14"/>
      <c r="U675" s="14"/>
      <c r="V675" s="14"/>
      <c r="W675" s="14"/>
    </row>
    <row r="676" spans="2:23" ht="12.75" customHeight="1" x14ac:dyDescent="0.35">
      <c r="B676" s="62"/>
      <c r="T676" s="14"/>
      <c r="U676" s="14"/>
      <c r="V676" s="14"/>
      <c r="W676" s="14"/>
    </row>
    <row r="677" spans="2:23" ht="12.75" customHeight="1" x14ac:dyDescent="0.35">
      <c r="B677" s="62"/>
      <c r="T677" s="14"/>
      <c r="U677" s="14"/>
      <c r="V677" s="14"/>
      <c r="W677" s="14"/>
    </row>
    <row r="678" spans="2:23" ht="12.75" customHeight="1" x14ac:dyDescent="0.35">
      <c r="B678" s="62"/>
      <c r="T678" s="14"/>
      <c r="U678" s="14"/>
      <c r="V678" s="14"/>
      <c r="W678" s="14"/>
    </row>
    <row r="679" spans="2:23" ht="12.75" customHeight="1" x14ac:dyDescent="0.35">
      <c r="B679" s="62"/>
      <c r="T679" s="14"/>
      <c r="U679" s="14"/>
      <c r="V679" s="14"/>
      <c r="W679" s="14"/>
    </row>
    <row r="680" spans="2:23" ht="12.75" customHeight="1" x14ac:dyDescent="0.35">
      <c r="B680" s="62"/>
      <c r="T680" s="14"/>
      <c r="U680" s="14"/>
      <c r="V680" s="14"/>
      <c r="W680" s="14"/>
    </row>
    <row r="681" spans="2:23" ht="12.75" customHeight="1" x14ac:dyDescent="0.35">
      <c r="B681" s="62"/>
      <c r="T681" s="14"/>
      <c r="U681" s="14"/>
      <c r="V681" s="14"/>
      <c r="W681" s="14"/>
    </row>
    <row r="682" spans="2:23" ht="12.75" customHeight="1" x14ac:dyDescent="0.35">
      <c r="B682" s="62"/>
      <c r="T682" s="14"/>
      <c r="U682" s="14"/>
      <c r="V682" s="14"/>
      <c r="W682" s="14"/>
    </row>
    <row r="683" spans="2:23" ht="12.75" customHeight="1" x14ac:dyDescent="0.35">
      <c r="B683" s="62"/>
      <c r="T683" s="14"/>
      <c r="U683" s="14"/>
      <c r="V683" s="14"/>
      <c r="W683" s="14"/>
    </row>
    <row r="684" spans="2:23" ht="12.75" customHeight="1" x14ac:dyDescent="0.35">
      <c r="B684" s="62"/>
      <c r="T684" s="14"/>
      <c r="U684" s="14"/>
      <c r="V684" s="14"/>
      <c r="W684" s="14"/>
    </row>
    <row r="685" spans="2:23" ht="12.75" customHeight="1" x14ac:dyDescent="0.35">
      <c r="B685" s="62"/>
      <c r="T685" s="14"/>
      <c r="U685" s="14"/>
      <c r="V685" s="14"/>
      <c r="W685" s="14"/>
    </row>
    <row r="686" spans="2:23" ht="12.75" customHeight="1" x14ac:dyDescent="0.35">
      <c r="B686" s="62"/>
      <c r="T686" s="14"/>
      <c r="U686" s="14"/>
      <c r="V686" s="14"/>
      <c r="W686" s="14"/>
    </row>
    <row r="687" spans="2:23" ht="12.75" customHeight="1" x14ac:dyDescent="0.35">
      <c r="B687" s="62"/>
      <c r="T687" s="14"/>
      <c r="U687" s="14"/>
      <c r="V687" s="14"/>
      <c r="W687" s="14"/>
    </row>
    <row r="688" spans="2:23" ht="12.75" customHeight="1" x14ac:dyDescent="0.35">
      <c r="B688" s="62"/>
      <c r="T688" s="14"/>
      <c r="U688" s="14"/>
      <c r="V688" s="14"/>
      <c r="W688" s="14"/>
    </row>
    <row r="689" spans="2:23" ht="12.75" customHeight="1" x14ac:dyDescent="0.35">
      <c r="B689" s="62"/>
      <c r="T689" s="14"/>
      <c r="U689" s="14"/>
      <c r="V689" s="14"/>
      <c r="W689" s="14"/>
    </row>
    <row r="690" spans="2:23" ht="12.75" customHeight="1" x14ac:dyDescent="0.35">
      <c r="B690" s="62"/>
      <c r="T690" s="14"/>
      <c r="U690" s="14"/>
      <c r="V690" s="14"/>
      <c r="W690" s="14"/>
    </row>
    <row r="691" spans="2:23" ht="12.75" customHeight="1" x14ac:dyDescent="0.35">
      <c r="B691" s="62"/>
      <c r="T691" s="14"/>
      <c r="U691" s="14"/>
      <c r="V691" s="14"/>
      <c r="W691" s="14"/>
    </row>
    <row r="692" spans="2:23" ht="12.75" customHeight="1" x14ac:dyDescent="0.35">
      <c r="B692" s="62"/>
      <c r="T692" s="14"/>
      <c r="U692" s="14"/>
      <c r="V692" s="14"/>
      <c r="W692" s="14"/>
    </row>
    <row r="693" spans="2:23" ht="12.75" customHeight="1" x14ac:dyDescent="0.35">
      <c r="B693" s="62"/>
      <c r="T693" s="14"/>
      <c r="U693" s="14"/>
      <c r="V693" s="14"/>
      <c r="W693" s="14"/>
    </row>
    <row r="694" spans="2:23" ht="12.75" customHeight="1" x14ac:dyDescent="0.35">
      <c r="B694" s="62"/>
      <c r="T694" s="14"/>
      <c r="U694" s="14"/>
      <c r="V694" s="14"/>
      <c r="W694" s="14"/>
    </row>
    <row r="695" spans="2:23" ht="12.75" customHeight="1" x14ac:dyDescent="0.35">
      <c r="B695" s="62"/>
      <c r="T695" s="14"/>
      <c r="U695" s="14"/>
      <c r="V695" s="14"/>
      <c r="W695" s="14"/>
    </row>
    <row r="696" spans="2:23" ht="12.75" customHeight="1" x14ac:dyDescent="0.35">
      <c r="B696" s="62"/>
      <c r="T696" s="14"/>
      <c r="U696" s="14"/>
      <c r="V696" s="14"/>
      <c r="W696" s="14"/>
    </row>
    <row r="697" spans="2:23" ht="12.75" customHeight="1" x14ac:dyDescent="0.35">
      <c r="B697" s="62"/>
      <c r="T697" s="14"/>
      <c r="U697" s="14"/>
      <c r="V697" s="14"/>
      <c r="W697" s="14"/>
    </row>
    <row r="698" spans="2:23" ht="12.75" customHeight="1" x14ac:dyDescent="0.35">
      <c r="B698" s="62"/>
      <c r="T698" s="14"/>
      <c r="U698" s="14"/>
      <c r="V698" s="14"/>
      <c r="W698" s="14"/>
    </row>
    <row r="699" spans="2:23" ht="12.75" customHeight="1" x14ac:dyDescent="0.35">
      <c r="B699" s="62"/>
      <c r="T699" s="14"/>
      <c r="U699" s="14"/>
      <c r="V699" s="14"/>
      <c r="W699" s="14"/>
    </row>
    <row r="700" spans="2:23" ht="12.75" customHeight="1" x14ac:dyDescent="0.35">
      <c r="B700" s="62"/>
      <c r="T700" s="14"/>
      <c r="U700" s="14"/>
      <c r="V700" s="14"/>
      <c r="W700" s="14"/>
    </row>
    <row r="701" spans="2:23" ht="12.75" customHeight="1" x14ac:dyDescent="0.35">
      <c r="B701" s="62"/>
      <c r="T701" s="14"/>
      <c r="U701" s="14"/>
      <c r="V701" s="14"/>
      <c r="W701" s="14"/>
    </row>
    <row r="702" spans="2:23" ht="12.75" customHeight="1" x14ac:dyDescent="0.35">
      <c r="B702" s="62"/>
      <c r="T702" s="14"/>
      <c r="U702" s="14"/>
      <c r="V702" s="14"/>
      <c r="W702" s="14"/>
    </row>
    <row r="703" spans="2:23" ht="12.75" customHeight="1" x14ac:dyDescent="0.35">
      <c r="B703" s="62"/>
      <c r="T703" s="14"/>
      <c r="U703" s="14"/>
      <c r="V703" s="14"/>
      <c r="W703" s="14"/>
    </row>
    <row r="704" spans="2:23" ht="12.75" customHeight="1" x14ac:dyDescent="0.35">
      <c r="B704" s="62"/>
      <c r="T704" s="14"/>
      <c r="U704" s="14"/>
      <c r="V704" s="14"/>
      <c r="W704" s="14"/>
    </row>
    <row r="705" spans="2:23" ht="12.75" customHeight="1" x14ac:dyDescent="0.35">
      <c r="B705" s="62"/>
      <c r="T705" s="14"/>
      <c r="U705" s="14"/>
      <c r="V705" s="14"/>
      <c r="W705" s="14"/>
    </row>
    <row r="706" spans="2:23" ht="12.75" customHeight="1" x14ac:dyDescent="0.35">
      <c r="B706" s="62"/>
      <c r="T706" s="14"/>
      <c r="U706" s="14"/>
      <c r="V706" s="14"/>
      <c r="W706" s="14"/>
    </row>
    <row r="707" spans="2:23" ht="12.75" customHeight="1" x14ac:dyDescent="0.35">
      <c r="B707" s="62"/>
      <c r="T707" s="14"/>
      <c r="U707" s="14"/>
      <c r="V707" s="14"/>
      <c r="W707" s="14"/>
    </row>
    <row r="708" spans="2:23" ht="12.75" customHeight="1" x14ac:dyDescent="0.35">
      <c r="B708" s="62"/>
      <c r="T708" s="14"/>
      <c r="U708" s="14"/>
      <c r="V708" s="14"/>
      <c r="W708" s="14"/>
    </row>
    <row r="709" spans="2:23" ht="12.75" customHeight="1" x14ac:dyDescent="0.35">
      <c r="B709" s="62"/>
      <c r="T709" s="14"/>
      <c r="U709" s="14"/>
      <c r="V709" s="14"/>
      <c r="W709" s="14"/>
    </row>
    <row r="710" spans="2:23" ht="12.75" customHeight="1" x14ac:dyDescent="0.35">
      <c r="B710" s="62"/>
      <c r="T710" s="14"/>
      <c r="U710" s="14"/>
      <c r="V710" s="14"/>
      <c r="W710" s="14"/>
    </row>
    <row r="711" spans="2:23" ht="12.75" customHeight="1" x14ac:dyDescent="0.35">
      <c r="B711" s="62"/>
      <c r="T711" s="14"/>
      <c r="U711" s="14"/>
      <c r="V711" s="14"/>
      <c r="W711" s="14"/>
    </row>
    <row r="712" spans="2:23" ht="12.75" customHeight="1" x14ac:dyDescent="0.35">
      <c r="B712" s="62"/>
      <c r="T712" s="14"/>
      <c r="U712" s="14"/>
      <c r="V712" s="14"/>
      <c r="W712" s="14"/>
    </row>
    <row r="713" spans="2:23" ht="12.75" customHeight="1" x14ac:dyDescent="0.35">
      <c r="B713" s="62"/>
      <c r="T713" s="14"/>
      <c r="U713" s="14"/>
      <c r="V713" s="14"/>
      <c r="W713" s="14"/>
    </row>
    <row r="714" spans="2:23" ht="12.75" customHeight="1" x14ac:dyDescent="0.35">
      <c r="B714" s="62"/>
      <c r="T714" s="14"/>
      <c r="U714" s="14"/>
      <c r="V714" s="14"/>
      <c r="W714" s="14"/>
    </row>
    <row r="715" spans="2:23" ht="12.75" customHeight="1" x14ac:dyDescent="0.35">
      <c r="B715" s="62"/>
      <c r="T715" s="14"/>
      <c r="U715" s="14"/>
      <c r="V715" s="14"/>
      <c r="W715" s="14"/>
    </row>
    <row r="716" spans="2:23" ht="12.75" customHeight="1" x14ac:dyDescent="0.35">
      <c r="B716" s="62"/>
      <c r="T716" s="14"/>
      <c r="U716" s="14"/>
      <c r="V716" s="14"/>
      <c r="W716" s="14"/>
    </row>
    <row r="717" spans="2:23" ht="12.75" customHeight="1" x14ac:dyDescent="0.35">
      <c r="B717" s="62"/>
      <c r="T717" s="14"/>
      <c r="U717" s="14"/>
      <c r="V717" s="14"/>
      <c r="W717" s="14"/>
    </row>
    <row r="718" spans="2:23" ht="12.75" customHeight="1" x14ac:dyDescent="0.35">
      <c r="B718" s="62"/>
      <c r="T718" s="14"/>
      <c r="U718" s="14"/>
      <c r="V718" s="14"/>
      <c r="W718" s="14"/>
    </row>
    <row r="719" spans="2:23" ht="12.75" customHeight="1" x14ac:dyDescent="0.35">
      <c r="B719" s="62"/>
      <c r="T719" s="14"/>
      <c r="U719" s="14"/>
      <c r="V719" s="14"/>
      <c r="W719" s="14"/>
    </row>
    <row r="720" spans="2:23" ht="12.75" customHeight="1" x14ac:dyDescent="0.35">
      <c r="B720" s="62"/>
      <c r="T720" s="14"/>
      <c r="U720" s="14"/>
      <c r="V720" s="14"/>
      <c r="W720" s="14"/>
    </row>
    <row r="721" spans="2:23" ht="12.75" customHeight="1" x14ac:dyDescent="0.35">
      <c r="B721" s="62"/>
      <c r="T721" s="14"/>
      <c r="U721" s="14"/>
      <c r="V721" s="14"/>
      <c r="W721" s="14"/>
    </row>
    <row r="722" spans="2:23" ht="12.75" customHeight="1" x14ac:dyDescent="0.35">
      <c r="B722" s="62"/>
      <c r="T722" s="14"/>
      <c r="U722" s="14"/>
      <c r="V722" s="14"/>
      <c r="W722" s="14"/>
    </row>
    <row r="723" spans="2:23" ht="12.75" customHeight="1" x14ac:dyDescent="0.35">
      <c r="B723" s="62"/>
      <c r="T723" s="14"/>
      <c r="U723" s="14"/>
      <c r="V723" s="14"/>
      <c r="W723" s="14"/>
    </row>
    <row r="724" spans="2:23" ht="12.75" customHeight="1" x14ac:dyDescent="0.35">
      <c r="B724" s="62"/>
      <c r="T724" s="14"/>
      <c r="U724" s="14"/>
      <c r="V724" s="14"/>
      <c r="W724" s="14"/>
    </row>
    <row r="725" spans="2:23" ht="12.75" customHeight="1" x14ac:dyDescent="0.35">
      <c r="B725" s="62"/>
      <c r="T725" s="14"/>
      <c r="U725" s="14"/>
      <c r="V725" s="14"/>
      <c r="W725" s="14"/>
    </row>
    <row r="726" spans="2:23" ht="12.75" customHeight="1" x14ac:dyDescent="0.35">
      <c r="B726" s="62"/>
      <c r="T726" s="14"/>
      <c r="U726" s="14"/>
      <c r="V726" s="14"/>
      <c r="W726" s="14"/>
    </row>
    <row r="727" spans="2:23" ht="12.75" customHeight="1" x14ac:dyDescent="0.35">
      <c r="B727" s="62"/>
      <c r="T727" s="14"/>
      <c r="U727" s="14"/>
      <c r="V727" s="14"/>
      <c r="W727" s="14"/>
    </row>
    <row r="728" spans="2:23" ht="12.75" customHeight="1" x14ac:dyDescent="0.35">
      <c r="B728" s="62"/>
      <c r="T728" s="14"/>
      <c r="U728" s="14"/>
      <c r="V728" s="14"/>
      <c r="W728" s="14"/>
    </row>
    <row r="729" spans="2:23" ht="12.75" customHeight="1" x14ac:dyDescent="0.35">
      <c r="B729" s="62"/>
      <c r="T729" s="14"/>
      <c r="U729" s="14"/>
      <c r="V729" s="14"/>
      <c r="W729" s="14"/>
    </row>
    <row r="730" spans="2:23" ht="12.75" customHeight="1" x14ac:dyDescent="0.35">
      <c r="B730" s="62"/>
      <c r="T730" s="14"/>
      <c r="U730" s="14"/>
      <c r="V730" s="14"/>
      <c r="W730" s="14"/>
    </row>
    <row r="731" spans="2:23" ht="12.75" customHeight="1" x14ac:dyDescent="0.35">
      <c r="B731" s="62"/>
      <c r="T731" s="14"/>
      <c r="U731" s="14"/>
      <c r="V731" s="14"/>
      <c r="W731" s="14"/>
    </row>
    <row r="732" spans="2:23" ht="12.75" customHeight="1" x14ac:dyDescent="0.35">
      <c r="B732" s="62"/>
      <c r="T732" s="14"/>
      <c r="U732" s="14"/>
      <c r="V732" s="14"/>
      <c r="W732" s="14"/>
    </row>
    <row r="733" spans="2:23" ht="12.75" customHeight="1" x14ac:dyDescent="0.35">
      <c r="B733" s="62"/>
      <c r="T733" s="14"/>
      <c r="U733" s="14"/>
      <c r="V733" s="14"/>
      <c r="W733" s="14"/>
    </row>
    <row r="734" spans="2:23" ht="12.75" customHeight="1" x14ac:dyDescent="0.35">
      <c r="B734" s="62"/>
      <c r="T734" s="14"/>
      <c r="U734" s="14"/>
      <c r="V734" s="14"/>
      <c r="W734" s="14"/>
    </row>
    <row r="735" spans="2:23" ht="12.75" customHeight="1" x14ac:dyDescent="0.35">
      <c r="B735" s="62"/>
      <c r="T735" s="14"/>
      <c r="U735" s="14"/>
      <c r="V735" s="14"/>
      <c r="W735" s="14"/>
    </row>
    <row r="736" spans="2:23" ht="12.75" customHeight="1" x14ac:dyDescent="0.35">
      <c r="B736" s="62"/>
      <c r="T736" s="14"/>
      <c r="U736" s="14"/>
      <c r="V736" s="14"/>
      <c r="W736" s="14"/>
    </row>
    <row r="737" spans="2:23" ht="12.75" customHeight="1" x14ac:dyDescent="0.35">
      <c r="B737" s="62"/>
      <c r="T737" s="14"/>
      <c r="U737" s="14"/>
      <c r="V737" s="14"/>
      <c r="W737" s="14"/>
    </row>
    <row r="738" spans="2:23" ht="12.75" customHeight="1" x14ac:dyDescent="0.35">
      <c r="B738" s="62"/>
      <c r="T738" s="14"/>
      <c r="U738" s="14"/>
      <c r="V738" s="14"/>
      <c r="W738" s="14"/>
    </row>
    <row r="739" spans="2:23" ht="12.75" customHeight="1" x14ac:dyDescent="0.35">
      <c r="B739" s="62"/>
      <c r="T739" s="14"/>
      <c r="U739" s="14"/>
      <c r="V739" s="14"/>
      <c r="W739" s="14"/>
    </row>
    <row r="740" spans="2:23" ht="12.75" customHeight="1" x14ac:dyDescent="0.35">
      <c r="B740" s="62"/>
      <c r="T740" s="14"/>
      <c r="U740" s="14"/>
      <c r="V740" s="14"/>
      <c r="W740" s="14"/>
    </row>
    <row r="741" spans="2:23" ht="12.75" customHeight="1" x14ac:dyDescent="0.35">
      <c r="B741" s="62"/>
      <c r="T741" s="14"/>
      <c r="U741" s="14"/>
      <c r="V741" s="14"/>
      <c r="W741" s="14"/>
    </row>
    <row r="742" spans="2:23" ht="12.75" customHeight="1" x14ac:dyDescent="0.35">
      <c r="B742" s="62"/>
      <c r="T742" s="14"/>
      <c r="U742" s="14"/>
      <c r="V742" s="14"/>
      <c r="W742" s="14"/>
    </row>
    <row r="743" spans="2:23" ht="12.75" customHeight="1" x14ac:dyDescent="0.35">
      <c r="B743" s="62"/>
      <c r="T743" s="14"/>
      <c r="U743" s="14"/>
      <c r="V743" s="14"/>
      <c r="W743" s="14"/>
    </row>
    <row r="744" spans="2:23" ht="12.75" customHeight="1" x14ac:dyDescent="0.35">
      <c r="B744" s="62"/>
      <c r="T744" s="14"/>
      <c r="U744" s="14"/>
      <c r="V744" s="14"/>
      <c r="W744" s="14"/>
    </row>
    <row r="745" spans="2:23" ht="12.75" customHeight="1" x14ac:dyDescent="0.35">
      <c r="B745" s="62"/>
      <c r="T745" s="14"/>
      <c r="U745" s="14"/>
      <c r="V745" s="14"/>
      <c r="W745" s="14"/>
    </row>
    <row r="746" spans="2:23" ht="12.75" customHeight="1" x14ac:dyDescent="0.35">
      <c r="B746" s="62"/>
      <c r="T746" s="14"/>
      <c r="U746" s="14"/>
      <c r="V746" s="14"/>
      <c r="W746" s="14"/>
    </row>
    <row r="747" spans="2:23" ht="12.75" customHeight="1" x14ac:dyDescent="0.35">
      <c r="B747" s="62"/>
      <c r="T747" s="14"/>
      <c r="U747" s="14"/>
      <c r="V747" s="14"/>
      <c r="W747" s="14"/>
    </row>
    <row r="748" spans="2:23" ht="12.75" customHeight="1" x14ac:dyDescent="0.35">
      <c r="B748" s="62"/>
      <c r="T748" s="14"/>
      <c r="U748" s="14"/>
      <c r="V748" s="14"/>
      <c r="W748" s="14"/>
    </row>
    <row r="749" spans="2:23" ht="12.75" customHeight="1" x14ac:dyDescent="0.35">
      <c r="B749" s="62"/>
      <c r="T749" s="14"/>
      <c r="U749" s="14"/>
      <c r="V749" s="14"/>
      <c r="W749" s="14"/>
    </row>
    <row r="750" spans="2:23" ht="12.75" customHeight="1" x14ac:dyDescent="0.35">
      <c r="B750" s="62"/>
      <c r="T750" s="14"/>
      <c r="U750" s="14"/>
      <c r="V750" s="14"/>
      <c r="W750" s="14"/>
    </row>
    <row r="751" spans="2:23" ht="12.75" customHeight="1" x14ac:dyDescent="0.35">
      <c r="B751" s="62"/>
      <c r="T751" s="14"/>
      <c r="U751" s="14"/>
      <c r="V751" s="14"/>
      <c r="W751" s="14"/>
    </row>
    <row r="752" spans="2:23" ht="12.75" customHeight="1" x14ac:dyDescent="0.35">
      <c r="B752" s="62"/>
      <c r="T752" s="14"/>
      <c r="U752" s="14"/>
      <c r="V752" s="14"/>
      <c r="W752" s="14"/>
    </row>
    <row r="753" spans="2:23" ht="12.75" customHeight="1" x14ac:dyDescent="0.35">
      <c r="B753" s="62"/>
      <c r="T753" s="14"/>
      <c r="U753" s="14"/>
      <c r="V753" s="14"/>
      <c r="W753" s="14"/>
    </row>
    <row r="754" spans="2:23" ht="12.75" customHeight="1" x14ac:dyDescent="0.35">
      <c r="B754" s="62"/>
      <c r="T754" s="14"/>
      <c r="U754" s="14"/>
      <c r="V754" s="14"/>
      <c r="W754" s="14"/>
    </row>
    <row r="755" spans="2:23" ht="12.75" customHeight="1" x14ac:dyDescent="0.35">
      <c r="B755" s="62"/>
      <c r="T755" s="14"/>
      <c r="U755" s="14"/>
      <c r="V755" s="14"/>
      <c r="W755" s="14"/>
    </row>
    <row r="756" spans="2:23" ht="12.75" customHeight="1" x14ac:dyDescent="0.35">
      <c r="B756" s="62"/>
      <c r="T756" s="14"/>
      <c r="U756" s="14"/>
      <c r="V756" s="14"/>
      <c r="W756" s="14"/>
    </row>
    <row r="757" spans="2:23" ht="12.75" customHeight="1" x14ac:dyDescent="0.35">
      <c r="B757" s="62"/>
      <c r="T757" s="14"/>
      <c r="U757" s="14"/>
      <c r="V757" s="14"/>
      <c r="W757" s="14"/>
    </row>
    <row r="758" spans="2:23" ht="12.75" customHeight="1" x14ac:dyDescent="0.35">
      <c r="B758" s="62"/>
      <c r="T758" s="14"/>
      <c r="U758" s="14"/>
      <c r="V758" s="14"/>
      <c r="W758" s="14"/>
    </row>
    <row r="759" spans="2:23" ht="12.75" customHeight="1" x14ac:dyDescent="0.35">
      <c r="B759" s="62"/>
      <c r="T759" s="14"/>
      <c r="U759" s="14"/>
      <c r="V759" s="14"/>
      <c r="W759" s="14"/>
    </row>
    <row r="760" spans="2:23" ht="12.75" customHeight="1" x14ac:dyDescent="0.35">
      <c r="B760" s="62"/>
      <c r="T760" s="14"/>
      <c r="U760" s="14"/>
      <c r="V760" s="14"/>
      <c r="W760" s="14"/>
    </row>
    <row r="761" spans="2:23" ht="12.75" customHeight="1" x14ac:dyDescent="0.35">
      <c r="B761" s="62"/>
      <c r="T761" s="14"/>
      <c r="U761" s="14"/>
      <c r="V761" s="14"/>
      <c r="W761" s="14"/>
    </row>
    <row r="762" spans="2:23" ht="12.75" customHeight="1" x14ac:dyDescent="0.35">
      <c r="B762" s="62"/>
      <c r="T762" s="14"/>
      <c r="U762" s="14"/>
      <c r="V762" s="14"/>
      <c r="W762" s="14"/>
    </row>
    <row r="763" spans="2:23" ht="12.75" customHeight="1" x14ac:dyDescent="0.35">
      <c r="B763" s="62"/>
      <c r="T763" s="14"/>
      <c r="U763" s="14"/>
      <c r="V763" s="14"/>
      <c r="W763" s="14"/>
    </row>
    <row r="764" spans="2:23" ht="12.75" customHeight="1" x14ac:dyDescent="0.35">
      <c r="B764" s="62"/>
      <c r="T764" s="14"/>
      <c r="U764" s="14"/>
      <c r="V764" s="14"/>
      <c r="W764" s="14"/>
    </row>
    <row r="765" spans="2:23" ht="12.75" customHeight="1" x14ac:dyDescent="0.35">
      <c r="B765" s="62"/>
      <c r="T765" s="14"/>
      <c r="U765" s="14"/>
      <c r="V765" s="14"/>
      <c r="W765" s="14"/>
    </row>
    <row r="766" spans="2:23" ht="12.75" customHeight="1" x14ac:dyDescent="0.35">
      <c r="B766" s="62"/>
      <c r="T766" s="14"/>
      <c r="U766" s="14"/>
      <c r="V766" s="14"/>
      <c r="W766" s="14"/>
    </row>
    <row r="767" spans="2:23" ht="12.75" customHeight="1" x14ac:dyDescent="0.35">
      <c r="B767" s="62"/>
      <c r="T767" s="14"/>
      <c r="U767" s="14"/>
      <c r="V767" s="14"/>
      <c r="W767" s="14"/>
    </row>
    <row r="768" spans="2:23" ht="12.75" customHeight="1" x14ac:dyDescent="0.35">
      <c r="B768" s="62"/>
      <c r="T768" s="14"/>
      <c r="U768" s="14"/>
      <c r="V768" s="14"/>
      <c r="W768" s="14"/>
    </row>
    <row r="769" spans="2:23" ht="12.75" customHeight="1" x14ac:dyDescent="0.35">
      <c r="B769" s="62"/>
      <c r="T769" s="14"/>
      <c r="U769" s="14"/>
      <c r="V769" s="14"/>
      <c r="W769" s="14"/>
    </row>
    <row r="770" spans="2:23" ht="12.75" customHeight="1" x14ac:dyDescent="0.35">
      <c r="B770" s="62"/>
      <c r="T770" s="14"/>
      <c r="U770" s="14"/>
      <c r="V770" s="14"/>
      <c r="W770" s="14"/>
    </row>
    <row r="771" spans="2:23" ht="12.75" customHeight="1" x14ac:dyDescent="0.35">
      <c r="B771" s="62"/>
      <c r="T771" s="14"/>
      <c r="U771" s="14"/>
      <c r="V771" s="14"/>
      <c r="W771" s="14"/>
    </row>
    <row r="772" spans="2:23" ht="12.75" customHeight="1" x14ac:dyDescent="0.35">
      <c r="B772" s="62"/>
      <c r="T772" s="14"/>
      <c r="U772" s="14"/>
      <c r="V772" s="14"/>
      <c r="W772" s="14"/>
    </row>
    <row r="773" spans="2:23" ht="12.75" customHeight="1" x14ac:dyDescent="0.35">
      <c r="B773" s="62"/>
      <c r="T773" s="14"/>
      <c r="U773" s="14"/>
      <c r="V773" s="14"/>
      <c r="W773" s="14"/>
    </row>
    <row r="774" spans="2:23" ht="12.75" customHeight="1" x14ac:dyDescent="0.35">
      <c r="B774" s="62"/>
      <c r="T774" s="14"/>
      <c r="U774" s="14"/>
      <c r="V774" s="14"/>
      <c r="W774" s="14"/>
    </row>
    <row r="775" spans="2:23" ht="12.75" customHeight="1" x14ac:dyDescent="0.35">
      <c r="B775" s="62"/>
      <c r="T775" s="14"/>
      <c r="U775" s="14"/>
      <c r="V775" s="14"/>
      <c r="W775" s="14"/>
    </row>
    <row r="776" spans="2:23" ht="12.75" customHeight="1" x14ac:dyDescent="0.35">
      <c r="B776" s="62"/>
      <c r="T776" s="14"/>
      <c r="U776" s="14"/>
      <c r="V776" s="14"/>
      <c r="W776" s="14"/>
    </row>
    <row r="777" spans="2:23" ht="12.75" customHeight="1" x14ac:dyDescent="0.35">
      <c r="B777" s="62"/>
      <c r="T777" s="14"/>
      <c r="U777" s="14"/>
      <c r="V777" s="14"/>
      <c r="W777" s="14"/>
    </row>
    <row r="778" spans="2:23" ht="12.75" customHeight="1" x14ac:dyDescent="0.35">
      <c r="B778" s="62"/>
      <c r="T778" s="14"/>
      <c r="U778" s="14"/>
      <c r="V778" s="14"/>
      <c r="W778" s="14"/>
    </row>
    <row r="779" spans="2:23" ht="12.75" customHeight="1" x14ac:dyDescent="0.35">
      <c r="B779" s="62"/>
      <c r="T779" s="14"/>
      <c r="U779" s="14"/>
      <c r="V779" s="14"/>
      <c r="W779" s="14"/>
    </row>
    <row r="780" spans="2:23" ht="12.75" customHeight="1" x14ac:dyDescent="0.35">
      <c r="B780" s="62"/>
      <c r="T780" s="14"/>
      <c r="U780" s="14"/>
      <c r="V780" s="14"/>
      <c r="W780" s="14"/>
    </row>
    <row r="781" spans="2:23" ht="12.75" customHeight="1" x14ac:dyDescent="0.35">
      <c r="B781" s="62"/>
      <c r="T781" s="14"/>
      <c r="U781" s="14"/>
      <c r="V781" s="14"/>
      <c r="W781" s="14"/>
    </row>
    <row r="782" spans="2:23" ht="12.75" customHeight="1" x14ac:dyDescent="0.35">
      <c r="B782" s="62"/>
      <c r="T782" s="14"/>
      <c r="U782" s="14"/>
      <c r="V782" s="14"/>
      <c r="W782" s="14"/>
    </row>
    <row r="783" spans="2:23" ht="12.75" customHeight="1" x14ac:dyDescent="0.35">
      <c r="B783" s="62"/>
      <c r="T783" s="14"/>
      <c r="U783" s="14"/>
      <c r="V783" s="14"/>
      <c r="W783" s="14"/>
    </row>
    <row r="784" spans="2:23" ht="12.75" customHeight="1" x14ac:dyDescent="0.35">
      <c r="B784" s="62"/>
      <c r="T784" s="14"/>
      <c r="U784" s="14"/>
      <c r="V784" s="14"/>
      <c r="W784" s="14"/>
    </row>
    <row r="785" spans="2:23" ht="12.75" customHeight="1" x14ac:dyDescent="0.35">
      <c r="B785" s="62"/>
      <c r="T785" s="14"/>
      <c r="U785" s="14"/>
      <c r="V785" s="14"/>
      <c r="W785" s="14"/>
    </row>
    <row r="786" spans="2:23" ht="12.75" customHeight="1" x14ac:dyDescent="0.35">
      <c r="B786" s="62"/>
      <c r="T786" s="14"/>
      <c r="U786" s="14"/>
      <c r="V786" s="14"/>
      <c r="W786" s="14"/>
    </row>
    <row r="787" spans="2:23" ht="12.75" customHeight="1" x14ac:dyDescent="0.35">
      <c r="B787" s="62"/>
      <c r="T787" s="14"/>
      <c r="U787" s="14"/>
      <c r="V787" s="14"/>
      <c r="W787" s="14"/>
    </row>
    <row r="788" spans="2:23" ht="12.75" customHeight="1" x14ac:dyDescent="0.35">
      <c r="B788" s="62"/>
      <c r="T788" s="14"/>
      <c r="U788" s="14"/>
      <c r="V788" s="14"/>
      <c r="W788" s="14"/>
    </row>
    <row r="789" spans="2:23" ht="12.75" customHeight="1" x14ac:dyDescent="0.35">
      <c r="B789" s="62"/>
      <c r="T789" s="14"/>
      <c r="U789" s="14"/>
      <c r="V789" s="14"/>
      <c r="W789" s="14"/>
    </row>
    <row r="790" spans="2:23" ht="12.75" customHeight="1" x14ac:dyDescent="0.35">
      <c r="B790" s="62"/>
      <c r="T790" s="14"/>
      <c r="U790" s="14"/>
      <c r="V790" s="14"/>
      <c r="W790" s="14"/>
    </row>
    <row r="791" spans="2:23" ht="12.75" customHeight="1" x14ac:dyDescent="0.35">
      <c r="B791" s="62"/>
      <c r="T791" s="14"/>
      <c r="U791" s="14"/>
      <c r="V791" s="14"/>
      <c r="W791" s="14"/>
    </row>
    <row r="792" spans="2:23" ht="12.75" customHeight="1" x14ac:dyDescent="0.35">
      <c r="B792" s="62"/>
      <c r="T792" s="14"/>
      <c r="U792" s="14"/>
      <c r="V792" s="14"/>
      <c r="W792" s="14"/>
    </row>
    <row r="793" spans="2:23" ht="12.75" customHeight="1" x14ac:dyDescent="0.35">
      <c r="B793" s="62"/>
      <c r="T793" s="14"/>
      <c r="U793" s="14"/>
      <c r="V793" s="14"/>
      <c r="W793" s="14"/>
    </row>
    <row r="794" spans="2:23" ht="12.75" customHeight="1" x14ac:dyDescent="0.35">
      <c r="B794" s="62"/>
      <c r="T794" s="14"/>
      <c r="U794" s="14"/>
      <c r="V794" s="14"/>
      <c r="W794" s="14"/>
    </row>
    <row r="795" spans="2:23" ht="12.75" customHeight="1" x14ac:dyDescent="0.35">
      <c r="B795" s="62"/>
      <c r="T795" s="14"/>
      <c r="U795" s="14"/>
      <c r="V795" s="14"/>
      <c r="W795" s="14"/>
    </row>
    <row r="796" spans="2:23" ht="12.75" customHeight="1" x14ac:dyDescent="0.35">
      <c r="B796" s="62"/>
      <c r="T796" s="14"/>
      <c r="U796" s="14"/>
      <c r="V796" s="14"/>
      <c r="W796" s="14"/>
    </row>
    <row r="797" spans="2:23" ht="12.75" customHeight="1" x14ac:dyDescent="0.35">
      <c r="B797" s="62"/>
      <c r="T797" s="14"/>
      <c r="U797" s="14"/>
      <c r="V797" s="14"/>
      <c r="W797" s="14"/>
    </row>
    <row r="798" spans="2:23" ht="12.75" customHeight="1" x14ac:dyDescent="0.35">
      <c r="B798" s="62"/>
      <c r="T798" s="14"/>
      <c r="U798" s="14"/>
      <c r="V798" s="14"/>
      <c r="W798" s="14"/>
    </row>
    <row r="799" spans="2:23" ht="12.75" customHeight="1" x14ac:dyDescent="0.35">
      <c r="B799" s="62"/>
      <c r="T799" s="14"/>
      <c r="U799" s="14"/>
      <c r="V799" s="14"/>
      <c r="W799" s="14"/>
    </row>
    <row r="800" spans="2:23" ht="12.75" customHeight="1" x14ac:dyDescent="0.35">
      <c r="B800" s="62"/>
      <c r="T800" s="14"/>
      <c r="U800" s="14"/>
      <c r="V800" s="14"/>
      <c r="W800" s="14"/>
    </row>
    <row r="801" spans="2:23" ht="12.75" customHeight="1" x14ac:dyDescent="0.35">
      <c r="B801" s="62"/>
      <c r="T801" s="14"/>
      <c r="U801" s="14"/>
      <c r="V801" s="14"/>
      <c r="W801" s="14"/>
    </row>
    <row r="802" spans="2:23" ht="12.75" customHeight="1" x14ac:dyDescent="0.35">
      <c r="B802" s="62"/>
      <c r="T802" s="14"/>
      <c r="U802" s="14"/>
      <c r="V802" s="14"/>
      <c r="W802" s="14"/>
    </row>
    <row r="803" spans="2:23" ht="12.75" customHeight="1" x14ac:dyDescent="0.35">
      <c r="B803" s="62"/>
      <c r="T803" s="14"/>
      <c r="U803" s="14"/>
      <c r="V803" s="14"/>
      <c r="W803" s="14"/>
    </row>
    <row r="804" spans="2:23" ht="12.75" customHeight="1" x14ac:dyDescent="0.35">
      <c r="B804" s="62"/>
      <c r="T804" s="14"/>
      <c r="U804" s="14"/>
      <c r="V804" s="14"/>
      <c r="W804" s="14"/>
    </row>
    <row r="805" spans="2:23" ht="12.75" customHeight="1" x14ac:dyDescent="0.35">
      <c r="B805" s="62"/>
      <c r="T805" s="14"/>
      <c r="U805" s="14"/>
      <c r="V805" s="14"/>
      <c r="W805" s="14"/>
    </row>
    <row r="806" spans="2:23" ht="12.75" customHeight="1" x14ac:dyDescent="0.35">
      <c r="B806" s="62"/>
      <c r="T806" s="14"/>
      <c r="U806" s="14"/>
      <c r="V806" s="14"/>
      <c r="W806" s="14"/>
    </row>
    <row r="807" spans="2:23" ht="12.75" customHeight="1" x14ac:dyDescent="0.35">
      <c r="B807" s="62"/>
      <c r="T807" s="14"/>
      <c r="U807" s="14"/>
      <c r="V807" s="14"/>
      <c r="W807" s="14"/>
    </row>
    <row r="808" spans="2:23" ht="12.75" customHeight="1" x14ac:dyDescent="0.35">
      <c r="B808" s="62"/>
      <c r="T808" s="14"/>
      <c r="U808" s="14"/>
      <c r="V808" s="14"/>
      <c r="W808" s="14"/>
    </row>
    <row r="809" spans="2:23" ht="12.75" customHeight="1" x14ac:dyDescent="0.35">
      <c r="B809" s="62"/>
      <c r="T809" s="14"/>
      <c r="U809" s="14"/>
      <c r="V809" s="14"/>
      <c r="W809" s="14"/>
    </row>
    <row r="810" spans="2:23" ht="12.75" customHeight="1" x14ac:dyDescent="0.35">
      <c r="B810" s="62"/>
      <c r="T810" s="14"/>
      <c r="U810" s="14"/>
      <c r="V810" s="14"/>
      <c r="W810" s="14"/>
    </row>
    <row r="811" spans="2:23" ht="12.75" customHeight="1" x14ac:dyDescent="0.35">
      <c r="B811" s="62"/>
      <c r="T811" s="14"/>
      <c r="U811" s="14"/>
      <c r="V811" s="14"/>
      <c r="W811" s="14"/>
    </row>
    <row r="812" spans="2:23" ht="12.75" customHeight="1" x14ac:dyDescent="0.35">
      <c r="B812" s="62"/>
      <c r="T812" s="14"/>
      <c r="U812" s="14"/>
      <c r="V812" s="14"/>
      <c r="W812" s="14"/>
    </row>
    <row r="813" spans="2:23" ht="12.75" customHeight="1" x14ac:dyDescent="0.35">
      <c r="B813" s="62"/>
      <c r="T813" s="14"/>
      <c r="U813" s="14"/>
      <c r="V813" s="14"/>
      <c r="W813" s="14"/>
    </row>
    <row r="814" spans="2:23" ht="12.75" customHeight="1" x14ac:dyDescent="0.35">
      <c r="B814" s="62"/>
      <c r="T814" s="14"/>
      <c r="U814" s="14"/>
      <c r="V814" s="14"/>
      <c r="W814" s="14"/>
    </row>
    <row r="815" spans="2:23" ht="12.75" customHeight="1" x14ac:dyDescent="0.35">
      <c r="B815" s="62"/>
      <c r="T815" s="14"/>
      <c r="U815" s="14"/>
      <c r="V815" s="14"/>
      <c r="W815" s="14"/>
    </row>
    <row r="816" spans="2:23" ht="12.75" customHeight="1" x14ac:dyDescent="0.35">
      <c r="B816" s="62"/>
      <c r="T816" s="14"/>
      <c r="U816" s="14"/>
      <c r="V816" s="14"/>
      <c r="W816" s="14"/>
    </row>
    <row r="817" spans="2:23" ht="12.75" customHeight="1" x14ac:dyDescent="0.35">
      <c r="B817" s="62"/>
      <c r="T817" s="14"/>
      <c r="U817" s="14"/>
      <c r="V817" s="14"/>
      <c r="W817" s="14"/>
    </row>
    <row r="818" spans="2:23" ht="12.75" customHeight="1" x14ac:dyDescent="0.35">
      <c r="B818" s="62"/>
      <c r="T818" s="14"/>
      <c r="U818" s="14"/>
      <c r="V818" s="14"/>
      <c r="W818" s="14"/>
    </row>
    <row r="819" spans="2:23" ht="12.75" customHeight="1" x14ac:dyDescent="0.35">
      <c r="B819" s="62"/>
      <c r="T819" s="14"/>
      <c r="U819" s="14"/>
      <c r="V819" s="14"/>
      <c r="W819" s="14"/>
    </row>
    <row r="820" spans="2:23" ht="12.75" customHeight="1" x14ac:dyDescent="0.35">
      <c r="B820" s="62"/>
      <c r="T820" s="14"/>
      <c r="U820" s="14"/>
      <c r="V820" s="14"/>
      <c r="W820" s="14"/>
    </row>
    <row r="821" spans="2:23" ht="12.75" customHeight="1" x14ac:dyDescent="0.35">
      <c r="B821" s="62"/>
      <c r="T821" s="14"/>
      <c r="U821" s="14"/>
      <c r="V821" s="14"/>
      <c r="W821" s="14"/>
    </row>
    <row r="822" spans="2:23" ht="12.75" customHeight="1" x14ac:dyDescent="0.35">
      <c r="B822" s="62"/>
      <c r="T822" s="14"/>
      <c r="U822" s="14"/>
      <c r="V822" s="14"/>
      <c r="W822" s="14"/>
    </row>
    <row r="823" spans="2:23" ht="12.75" customHeight="1" x14ac:dyDescent="0.35">
      <c r="B823" s="62"/>
      <c r="T823" s="14"/>
      <c r="U823" s="14"/>
      <c r="V823" s="14"/>
      <c r="W823" s="14"/>
    </row>
    <row r="824" spans="2:23" ht="12.75" customHeight="1" x14ac:dyDescent="0.35">
      <c r="B824" s="62"/>
      <c r="T824" s="14"/>
      <c r="U824" s="14"/>
      <c r="V824" s="14"/>
      <c r="W824" s="14"/>
    </row>
    <row r="825" spans="2:23" ht="12.75" customHeight="1" x14ac:dyDescent="0.35">
      <c r="B825" s="62"/>
      <c r="T825" s="14"/>
      <c r="U825" s="14"/>
      <c r="V825" s="14"/>
      <c r="W825" s="14"/>
    </row>
    <row r="826" spans="2:23" ht="12.75" customHeight="1" x14ac:dyDescent="0.35">
      <c r="B826" s="62"/>
      <c r="T826" s="14"/>
      <c r="U826" s="14"/>
      <c r="V826" s="14"/>
      <c r="W826" s="14"/>
    </row>
    <row r="827" spans="2:23" ht="12.75" customHeight="1" x14ac:dyDescent="0.35">
      <c r="B827" s="62"/>
      <c r="T827" s="14"/>
      <c r="U827" s="14"/>
      <c r="V827" s="14"/>
      <c r="W827" s="14"/>
    </row>
    <row r="828" spans="2:23" ht="12.75" customHeight="1" x14ac:dyDescent="0.35">
      <c r="B828" s="62"/>
      <c r="T828" s="14"/>
      <c r="U828" s="14"/>
      <c r="V828" s="14"/>
      <c r="W828" s="14"/>
    </row>
    <row r="829" spans="2:23" ht="12.75" customHeight="1" x14ac:dyDescent="0.35">
      <c r="B829" s="62"/>
      <c r="T829" s="14"/>
      <c r="U829" s="14"/>
      <c r="V829" s="14"/>
      <c r="W829" s="14"/>
    </row>
    <row r="830" spans="2:23" ht="12.75" customHeight="1" x14ac:dyDescent="0.35">
      <c r="B830" s="62"/>
      <c r="T830" s="14"/>
      <c r="U830" s="14"/>
      <c r="V830" s="14"/>
      <c r="W830" s="14"/>
    </row>
    <row r="831" spans="2:23" ht="12.75" customHeight="1" x14ac:dyDescent="0.35">
      <c r="B831" s="62"/>
      <c r="T831" s="14"/>
      <c r="U831" s="14"/>
      <c r="V831" s="14"/>
      <c r="W831" s="14"/>
    </row>
    <row r="832" spans="2:23" ht="12.75" customHeight="1" x14ac:dyDescent="0.35">
      <c r="B832" s="62"/>
      <c r="T832" s="14"/>
      <c r="U832" s="14"/>
      <c r="V832" s="14"/>
      <c r="W832" s="14"/>
    </row>
    <row r="833" spans="2:23" ht="12.75" customHeight="1" x14ac:dyDescent="0.35">
      <c r="B833" s="62"/>
      <c r="T833" s="14"/>
      <c r="U833" s="14"/>
      <c r="V833" s="14"/>
      <c r="W833" s="14"/>
    </row>
    <row r="834" spans="2:23" ht="12.75" customHeight="1" x14ac:dyDescent="0.35">
      <c r="B834" s="62"/>
      <c r="T834" s="14"/>
      <c r="U834" s="14"/>
      <c r="V834" s="14"/>
      <c r="W834" s="14"/>
    </row>
    <row r="835" spans="2:23" ht="12.75" customHeight="1" x14ac:dyDescent="0.35">
      <c r="B835" s="62"/>
      <c r="T835" s="14"/>
      <c r="U835" s="14"/>
      <c r="V835" s="14"/>
      <c r="W835" s="14"/>
    </row>
    <row r="836" spans="2:23" ht="12.75" customHeight="1" x14ac:dyDescent="0.35">
      <c r="B836" s="62"/>
      <c r="T836" s="14"/>
      <c r="U836" s="14"/>
      <c r="V836" s="14"/>
      <c r="W836" s="14"/>
    </row>
    <row r="837" spans="2:23" ht="12.75" customHeight="1" x14ac:dyDescent="0.35">
      <c r="B837" s="62"/>
      <c r="T837" s="14"/>
      <c r="U837" s="14"/>
      <c r="V837" s="14"/>
      <c r="W837" s="14"/>
    </row>
    <row r="838" spans="2:23" ht="12.75" customHeight="1" x14ac:dyDescent="0.35">
      <c r="B838" s="62"/>
      <c r="T838" s="14"/>
      <c r="U838" s="14"/>
      <c r="V838" s="14"/>
      <c r="W838" s="14"/>
    </row>
    <row r="839" spans="2:23" ht="12.75" customHeight="1" x14ac:dyDescent="0.35">
      <c r="B839" s="62"/>
      <c r="T839" s="14"/>
      <c r="U839" s="14"/>
      <c r="V839" s="14"/>
      <c r="W839" s="14"/>
    </row>
    <row r="840" spans="2:23" ht="12.75" customHeight="1" x14ac:dyDescent="0.35">
      <c r="B840" s="62"/>
      <c r="T840" s="14"/>
      <c r="U840" s="14"/>
      <c r="V840" s="14"/>
      <c r="W840" s="14"/>
    </row>
    <row r="841" spans="2:23" ht="12.75" customHeight="1" x14ac:dyDescent="0.35">
      <c r="B841" s="62"/>
      <c r="T841" s="14"/>
      <c r="U841" s="14"/>
      <c r="V841" s="14"/>
      <c r="W841" s="14"/>
    </row>
    <row r="842" spans="2:23" ht="12.75" customHeight="1" x14ac:dyDescent="0.35">
      <c r="B842" s="62"/>
      <c r="T842" s="14"/>
      <c r="U842" s="14"/>
      <c r="V842" s="14"/>
      <c r="W842" s="14"/>
    </row>
    <row r="843" spans="2:23" ht="12.75" customHeight="1" x14ac:dyDescent="0.35">
      <c r="B843" s="62"/>
      <c r="T843" s="14"/>
      <c r="U843" s="14"/>
      <c r="V843" s="14"/>
      <c r="W843" s="14"/>
    </row>
    <row r="844" spans="2:23" ht="12.75" customHeight="1" x14ac:dyDescent="0.35">
      <c r="B844" s="62"/>
      <c r="T844" s="14"/>
      <c r="U844" s="14"/>
      <c r="V844" s="14"/>
      <c r="W844" s="14"/>
    </row>
    <row r="845" spans="2:23" ht="12.75" customHeight="1" x14ac:dyDescent="0.35">
      <c r="B845" s="62"/>
      <c r="T845" s="14"/>
      <c r="U845" s="14"/>
      <c r="V845" s="14"/>
      <c r="W845" s="14"/>
    </row>
    <row r="846" spans="2:23" ht="12.75" customHeight="1" x14ac:dyDescent="0.35">
      <c r="B846" s="62"/>
      <c r="T846" s="14"/>
      <c r="U846" s="14"/>
      <c r="V846" s="14"/>
      <c r="W846" s="14"/>
    </row>
    <row r="847" spans="2:23" ht="12.75" customHeight="1" x14ac:dyDescent="0.35">
      <c r="B847" s="62"/>
      <c r="T847" s="14"/>
      <c r="U847" s="14"/>
      <c r="V847" s="14"/>
      <c r="W847" s="14"/>
    </row>
    <row r="848" spans="2:23" ht="12.75" customHeight="1" x14ac:dyDescent="0.35">
      <c r="B848" s="62"/>
      <c r="T848" s="14"/>
      <c r="U848" s="14"/>
      <c r="V848" s="14"/>
      <c r="W848" s="14"/>
    </row>
    <row r="849" spans="2:23" ht="12.75" customHeight="1" x14ac:dyDescent="0.35">
      <c r="B849" s="62"/>
      <c r="T849" s="14"/>
      <c r="U849" s="14"/>
      <c r="V849" s="14"/>
      <c r="W849" s="14"/>
    </row>
    <row r="850" spans="2:23" ht="12.75" customHeight="1" x14ac:dyDescent="0.35">
      <c r="B850" s="62"/>
      <c r="T850" s="14"/>
      <c r="U850" s="14"/>
      <c r="V850" s="14"/>
      <c r="W850" s="14"/>
    </row>
    <row r="851" spans="2:23" ht="12.75" customHeight="1" x14ac:dyDescent="0.35">
      <c r="B851" s="62"/>
      <c r="T851" s="14"/>
      <c r="U851" s="14"/>
      <c r="V851" s="14"/>
      <c r="W851" s="14"/>
    </row>
    <row r="852" spans="2:23" ht="12.75" customHeight="1" x14ac:dyDescent="0.35">
      <c r="B852" s="62"/>
      <c r="T852" s="14"/>
      <c r="U852" s="14"/>
      <c r="V852" s="14"/>
      <c r="W852" s="14"/>
    </row>
    <row r="853" spans="2:23" ht="12.75" customHeight="1" x14ac:dyDescent="0.35">
      <c r="B853" s="62"/>
      <c r="T853" s="14"/>
      <c r="U853" s="14"/>
      <c r="V853" s="14"/>
      <c r="W853" s="14"/>
    </row>
    <row r="854" spans="2:23" ht="12.75" customHeight="1" x14ac:dyDescent="0.35">
      <c r="B854" s="62"/>
      <c r="T854" s="14"/>
      <c r="U854" s="14"/>
      <c r="V854" s="14"/>
      <c r="W854" s="14"/>
    </row>
    <row r="855" spans="2:23" ht="12.75" customHeight="1" x14ac:dyDescent="0.35">
      <c r="B855" s="62"/>
      <c r="T855" s="14"/>
      <c r="U855" s="14"/>
      <c r="V855" s="14"/>
      <c r="W855" s="14"/>
    </row>
    <row r="856" spans="2:23" ht="12.75" customHeight="1" x14ac:dyDescent="0.35">
      <c r="B856" s="62"/>
      <c r="T856" s="14"/>
      <c r="U856" s="14"/>
      <c r="V856" s="14"/>
      <c r="W856" s="14"/>
    </row>
    <row r="857" spans="2:23" ht="12.75" customHeight="1" x14ac:dyDescent="0.35">
      <c r="B857" s="62"/>
      <c r="T857" s="14"/>
      <c r="U857" s="14"/>
      <c r="V857" s="14"/>
      <c r="W857" s="14"/>
    </row>
    <row r="858" spans="2:23" ht="12.75" customHeight="1" x14ac:dyDescent="0.35">
      <c r="B858" s="62"/>
      <c r="T858" s="14"/>
      <c r="U858" s="14"/>
      <c r="V858" s="14"/>
      <c r="W858" s="14"/>
    </row>
    <row r="859" spans="2:23" ht="12.75" customHeight="1" x14ac:dyDescent="0.35">
      <c r="B859" s="62"/>
      <c r="T859" s="14"/>
      <c r="U859" s="14"/>
      <c r="V859" s="14"/>
      <c r="W859" s="14"/>
    </row>
    <row r="860" spans="2:23" ht="12.75" customHeight="1" x14ac:dyDescent="0.35">
      <c r="B860" s="62"/>
      <c r="T860" s="14"/>
      <c r="U860" s="14"/>
      <c r="V860" s="14"/>
      <c r="W860" s="14"/>
    </row>
    <row r="861" spans="2:23" ht="12.75" customHeight="1" x14ac:dyDescent="0.35">
      <c r="B861" s="62"/>
      <c r="T861" s="14"/>
      <c r="U861" s="14"/>
      <c r="V861" s="14"/>
      <c r="W861" s="14"/>
    </row>
    <row r="862" spans="2:23" ht="12.75" customHeight="1" x14ac:dyDescent="0.35">
      <c r="B862" s="62"/>
      <c r="T862" s="14"/>
      <c r="U862" s="14"/>
      <c r="V862" s="14"/>
      <c r="W862" s="14"/>
    </row>
    <row r="863" spans="2:23" ht="12.75" customHeight="1" x14ac:dyDescent="0.35">
      <c r="B863" s="62"/>
      <c r="T863" s="14"/>
      <c r="U863" s="14"/>
      <c r="V863" s="14"/>
      <c r="W863" s="14"/>
    </row>
    <row r="864" spans="2:23" ht="12.75" customHeight="1" x14ac:dyDescent="0.35">
      <c r="B864" s="62"/>
      <c r="T864" s="14"/>
      <c r="U864" s="14"/>
      <c r="V864" s="14"/>
      <c r="W864" s="14"/>
    </row>
    <row r="865" spans="2:23" ht="12.75" customHeight="1" x14ac:dyDescent="0.35">
      <c r="B865" s="62"/>
      <c r="T865" s="14"/>
      <c r="U865" s="14"/>
      <c r="V865" s="14"/>
      <c r="W865" s="14"/>
    </row>
    <row r="866" spans="2:23" ht="12.75" customHeight="1" x14ac:dyDescent="0.35">
      <c r="B866" s="62"/>
      <c r="T866" s="14"/>
      <c r="U866" s="14"/>
      <c r="V866" s="14"/>
      <c r="W866" s="14"/>
    </row>
    <row r="867" spans="2:23" ht="12.75" customHeight="1" x14ac:dyDescent="0.35">
      <c r="B867" s="62"/>
      <c r="T867" s="14"/>
      <c r="U867" s="14"/>
      <c r="V867" s="14"/>
      <c r="W867" s="14"/>
    </row>
    <row r="868" spans="2:23" ht="12.75" customHeight="1" x14ac:dyDescent="0.35">
      <c r="B868" s="62"/>
      <c r="T868" s="14"/>
      <c r="U868" s="14"/>
      <c r="V868" s="14"/>
      <c r="W868" s="14"/>
    </row>
    <row r="869" spans="2:23" ht="12.75" customHeight="1" x14ac:dyDescent="0.35">
      <c r="B869" s="62"/>
      <c r="T869" s="14"/>
      <c r="U869" s="14"/>
      <c r="V869" s="14"/>
      <c r="W869" s="14"/>
    </row>
    <row r="870" spans="2:23" ht="12.75" customHeight="1" x14ac:dyDescent="0.35">
      <c r="B870" s="62"/>
      <c r="T870" s="14"/>
      <c r="U870" s="14"/>
      <c r="V870" s="14"/>
      <c r="W870" s="14"/>
    </row>
    <row r="871" spans="2:23" ht="12.75" customHeight="1" x14ac:dyDescent="0.35">
      <c r="B871" s="62"/>
      <c r="T871" s="14"/>
      <c r="U871" s="14"/>
      <c r="V871" s="14"/>
      <c r="W871" s="14"/>
    </row>
    <row r="872" spans="2:23" ht="12.75" customHeight="1" x14ac:dyDescent="0.35">
      <c r="B872" s="62"/>
      <c r="T872" s="14"/>
      <c r="U872" s="14"/>
      <c r="V872" s="14"/>
      <c r="W872" s="14"/>
    </row>
    <row r="873" spans="2:23" ht="12.75" customHeight="1" x14ac:dyDescent="0.35">
      <c r="B873" s="62"/>
      <c r="T873" s="14"/>
      <c r="U873" s="14"/>
      <c r="V873" s="14"/>
      <c r="W873" s="14"/>
    </row>
    <row r="874" spans="2:23" ht="12.75" customHeight="1" x14ac:dyDescent="0.35">
      <c r="B874" s="62"/>
      <c r="T874" s="14"/>
      <c r="U874" s="14"/>
      <c r="V874" s="14"/>
      <c r="W874" s="14"/>
    </row>
    <row r="875" spans="2:23" ht="12.75" customHeight="1" x14ac:dyDescent="0.35">
      <c r="B875" s="62"/>
      <c r="T875" s="14"/>
      <c r="U875" s="14"/>
      <c r="V875" s="14"/>
      <c r="W875" s="14"/>
    </row>
    <row r="876" spans="2:23" ht="12.75" customHeight="1" x14ac:dyDescent="0.35">
      <c r="B876" s="62"/>
      <c r="T876" s="14"/>
      <c r="U876" s="14"/>
      <c r="V876" s="14"/>
      <c r="W876" s="14"/>
    </row>
    <row r="877" spans="2:23" ht="12.75" customHeight="1" x14ac:dyDescent="0.35">
      <c r="B877" s="62"/>
      <c r="T877" s="14"/>
      <c r="U877" s="14"/>
      <c r="V877" s="14"/>
      <c r="W877" s="14"/>
    </row>
    <row r="878" spans="2:23" ht="12.75" customHeight="1" x14ac:dyDescent="0.35">
      <c r="B878" s="62"/>
      <c r="T878" s="14"/>
      <c r="U878" s="14"/>
      <c r="V878" s="14"/>
      <c r="W878" s="14"/>
    </row>
    <row r="879" spans="2:23" ht="12.75" customHeight="1" x14ac:dyDescent="0.35">
      <c r="B879" s="62"/>
      <c r="T879" s="14"/>
      <c r="U879" s="14"/>
      <c r="V879" s="14"/>
      <c r="W879" s="14"/>
    </row>
    <row r="880" spans="2:23" ht="12.75" customHeight="1" x14ac:dyDescent="0.35">
      <c r="B880" s="62"/>
      <c r="T880" s="14"/>
      <c r="U880" s="14"/>
      <c r="V880" s="14"/>
      <c r="W880" s="14"/>
    </row>
    <row r="881" spans="2:23" ht="12.75" customHeight="1" x14ac:dyDescent="0.35">
      <c r="B881" s="62"/>
      <c r="T881" s="14"/>
      <c r="U881" s="14"/>
      <c r="V881" s="14"/>
      <c r="W881" s="14"/>
    </row>
    <row r="882" spans="2:23" ht="12.75" customHeight="1" x14ac:dyDescent="0.35">
      <c r="B882" s="62"/>
      <c r="T882" s="14"/>
      <c r="U882" s="14"/>
      <c r="V882" s="14"/>
      <c r="W882" s="14"/>
    </row>
    <row r="883" spans="2:23" ht="12.75" customHeight="1" x14ac:dyDescent="0.35">
      <c r="B883" s="62"/>
      <c r="T883" s="14"/>
      <c r="U883" s="14"/>
      <c r="V883" s="14"/>
      <c r="W883" s="14"/>
    </row>
    <row r="884" spans="2:23" ht="12.75" customHeight="1" x14ac:dyDescent="0.35">
      <c r="B884" s="62"/>
      <c r="T884" s="14"/>
      <c r="U884" s="14"/>
      <c r="V884" s="14"/>
      <c r="W884" s="14"/>
    </row>
    <row r="885" spans="2:23" ht="12.75" customHeight="1" x14ac:dyDescent="0.35">
      <c r="B885" s="62"/>
      <c r="T885" s="14"/>
      <c r="U885" s="14"/>
      <c r="V885" s="14"/>
      <c r="W885" s="14"/>
    </row>
    <row r="886" spans="2:23" ht="12.75" customHeight="1" x14ac:dyDescent="0.35">
      <c r="B886" s="62"/>
      <c r="T886" s="14"/>
      <c r="U886" s="14"/>
      <c r="V886" s="14"/>
      <c r="W886" s="14"/>
    </row>
    <row r="887" spans="2:23" ht="12.75" customHeight="1" x14ac:dyDescent="0.35">
      <c r="B887" s="62"/>
      <c r="T887" s="14"/>
      <c r="U887" s="14"/>
      <c r="V887" s="14"/>
      <c r="W887" s="14"/>
    </row>
    <row r="888" spans="2:23" ht="12.75" customHeight="1" x14ac:dyDescent="0.35">
      <c r="B888" s="62"/>
      <c r="T888" s="14"/>
      <c r="U888" s="14"/>
      <c r="V888" s="14"/>
      <c r="W888" s="14"/>
    </row>
    <row r="889" spans="2:23" ht="12.75" customHeight="1" x14ac:dyDescent="0.35">
      <c r="B889" s="62"/>
      <c r="T889" s="14"/>
      <c r="U889" s="14"/>
      <c r="V889" s="14"/>
      <c r="W889" s="14"/>
    </row>
    <row r="890" spans="2:23" ht="12.75" customHeight="1" x14ac:dyDescent="0.35">
      <c r="B890" s="62"/>
      <c r="T890" s="14"/>
      <c r="U890" s="14"/>
      <c r="V890" s="14"/>
      <c r="W890" s="14"/>
    </row>
    <row r="891" spans="2:23" ht="12.75" customHeight="1" x14ac:dyDescent="0.35">
      <c r="B891" s="62"/>
      <c r="T891" s="14"/>
      <c r="U891" s="14"/>
      <c r="V891" s="14"/>
      <c r="W891" s="14"/>
    </row>
    <row r="892" spans="2:23" ht="12.75" customHeight="1" x14ac:dyDescent="0.35">
      <c r="B892" s="62"/>
      <c r="T892" s="14"/>
      <c r="U892" s="14"/>
      <c r="V892" s="14"/>
      <c r="W892" s="14"/>
    </row>
    <row r="893" spans="2:23" ht="12.75" customHeight="1" x14ac:dyDescent="0.35">
      <c r="B893" s="62"/>
      <c r="T893" s="14"/>
      <c r="U893" s="14"/>
      <c r="V893" s="14"/>
      <c r="W893" s="14"/>
    </row>
    <row r="894" spans="2:23" ht="12.75" customHeight="1" x14ac:dyDescent="0.35">
      <c r="B894" s="62"/>
      <c r="T894" s="14"/>
      <c r="U894" s="14"/>
      <c r="V894" s="14"/>
      <c r="W894" s="14"/>
    </row>
    <row r="895" spans="2:23" ht="12.75" customHeight="1" x14ac:dyDescent="0.35">
      <c r="B895" s="62"/>
      <c r="T895" s="14"/>
      <c r="U895" s="14"/>
      <c r="V895" s="14"/>
      <c r="W895" s="14"/>
    </row>
    <row r="896" spans="2:23" ht="12.75" customHeight="1" x14ac:dyDescent="0.35">
      <c r="B896" s="62"/>
      <c r="T896" s="14"/>
      <c r="U896" s="14"/>
      <c r="V896" s="14"/>
      <c r="W896" s="14"/>
    </row>
    <row r="897" spans="2:23" ht="12.75" customHeight="1" x14ac:dyDescent="0.35">
      <c r="B897" s="62"/>
      <c r="T897" s="14"/>
      <c r="U897" s="14"/>
      <c r="V897" s="14"/>
      <c r="W897" s="14"/>
    </row>
    <row r="898" spans="2:23" ht="12.75" customHeight="1" x14ac:dyDescent="0.35">
      <c r="B898" s="62"/>
      <c r="T898" s="14"/>
      <c r="U898" s="14"/>
      <c r="V898" s="14"/>
      <c r="W898" s="14"/>
    </row>
    <row r="899" spans="2:23" ht="12.75" customHeight="1" x14ac:dyDescent="0.35">
      <c r="B899" s="62"/>
      <c r="T899" s="14"/>
      <c r="U899" s="14"/>
      <c r="V899" s="14"/>
      <c r="W899" s="14"/>
    </row>
    <row r="900" spans="2:23" ht="12.75" customHeight="1" x14ac:dyDescent="0.35">
      <c r="B900" s="62"/>
      <c r="T900" s="14"/>
      <c r="U900" s="14"/>
      <c r="V900" s="14"/>
      <c r="W900" s="14"/>
    </row>
    <row r="901" spans="2:23" ht="12.75" customHeight="1" x14ac:dyDescent="0.35">
      <c r="B901" s="62"/>
      <c r="T901" s="14"/>
      <c r="U901" s="14"/>
      <c r="V901" s="14"/>
      <c r="W901" s="14"/>
    </row>
    <row r="902" spans="2:23" ht="12.75" customHeight="1" x14ac:dyDescent="0.35">
      <c r="B902" s="62"/>
      <c r="T902" s="14"/>
      <c r="U902" s="14"/>
      <c r="V902" s="14"/>
      <c r="W902" s="14"/>
    </row>
    <row r="903" spans="2:23" ht="12.75" customHeight="1" x14ac:dyDescent="0.35">
      <c r="B903" s="62"/>
      <c r="T903" s="14"/>
      <c r="U903" s="14"/>
      <c r="V903" s="14"/>
      <c r="W903" s="14"/>
    </row>
    <row r="904" spans="2:23" ht="12.75" customHeight="1" x14ac:dyDescent="0.35">
      <c r="B904" s="62"/>
      <c r="T904" s="14"/>
      <c r="U904" s="14"/>
      <c r="V904" s="14"/>
      <c r="W904" s="14"/>
    </row>
    <row r="905" spans="2:23" ht="12.75" customHeight="1" x14ac:dyDescent="0.35">
      <c r="B905" s="62"/>
      <c r="T905" s="14"/>
      <c r="U905" s="14"/>
      <c r="V905" s="14"/>
      <c r="W905" s="14"/>
    </row>
    <row r="906" spans="2:23" ht="12.75" customHeight="1" x14ac:dyDescent="0.35">
      <c r="B906" s="62"/>
      <c r="T906" s="14"/>
      <c r="U906" s="14"/>
      <c r="V906" s="14"/>
      <c r="W906" s="14"/>
    </row>
    <row r="907" spans="2:23" ht="12.75" customHeight="1" x14ac:dyDescent="0.35">
      <c r="B907" s="62"/>
      <c r="T907" s="14"/>
      <c r="U907" s="14"/>
      <c r="V907" s="14"/>
      <c r="W907" s="14"/>
    </row>
    <row r="908" spans="2:23" ht="12.75" customHeight="1" x14ac:dyDescent="0.35">
      <c r="B908" s="62"/>
      <c r="T908" s="14"/>
      <c r="U908" s="14"/>
      <c r="V908" s="14"/>
      <c r="W908" s="14"/>
    </row>
    <row r="909" spans="2:23" ht="12.75" customHeight="1" x14ac:dyDescent="0.35">
      <c r="B909" s="62"/>
      <c r="T909" s="14"/>
      <c r="U909" s="14"/>
      <c r="V909" s="14"/>
      <c r="W909" s="14"/>
    </row>
    <row r="910" spans="2:23" ht="12.75" customHeight="1" x14ac:dyDescent="0.35">
      <c r="B910" s="62"/>
      <c r="T910" s="14"/>
      <c r="U910" s="14"/>
      <c r="V910" s="14"/>
      <c r="W910" s="14"/>
    </row>
    <row r="911" spans="2:23" ht="12.75" customHeight="1" x14ac:dyDescent="0.35">
      <c r="B911" s="62"/>
      <c r="T911" s="14"/>
      <c r="U911" s="14"/>
      <c r="V911" s="14"/>
      <c r="W911" s="14"/>
    </row>
    <row r="912" spans="2:23" ht="12.75" customHeight="1" x14ac:dyDescent="0.35">
      <c r="B912" s="62"/>
      <c r="T912" s="14"/>
      <c r="U912" s="14"/>
      <c r="V912" s="14"/>
      <c r="W912" s="14"/>
    </row>
    <row r="913" spans="2:23" ht="12.75" customHeight="1" x14ac:dyDescent="0.35">
      <c r="B913" s="62"/>
      <c r="T913" s="14"/>
      <c r="U913" s="14"/>
      <c r="V913" s="14"/>
      <c r="W913" s="14"/>
    </row>
    <row r="914" spans="2:23" ht="12.75" customHeight="1" x14ac:dyDescent="0.35">
      <c r="B914" s="62"/>
      <c r="T914" s="14"/>
      <c r="U914" s="14"/>
      <c r="V914" s="14"/>
      <c r="W914" s="14"/>
    </row>
    <row r="915" spans="2:23" ht="12.75" customHeight="1" x14ac:dyDescent="0.35">
      <c r="B915" s="62"/>
      <c r="T915" s="14"/>
      <c r="U915" s="14"/>
      <c r="V915" s="14"/>
      <c r="W915" s="14"/>
    </row>
    <row r="916" spans="2:23" ht="12.75" customHeight="1" x14ac:dyDescent="0.35">
      <c r="B916" s="62"/>
      <c r="T916" s="14"/>
      <c r="U916" s="14"/>
      <c r="V916" s="14"/>
      <c r="W916" s="14"/>
    </row>
    <row r="917" spans="2:23" ht="12.75" customHeight="1" x14ac:dyDescent="0.35">
      <c r="B917" s="62"/>
      <c r="T917" s="14"/>
      <c r="U917" s="14"/>
      <c r="V917" s="14"/>
      <c r="W917" s="14"/>
    </row>
    <row r="918" spans="2:23" ht="12.75" customHeight="1" x14ac:dyDescent="0.35">
      <c r="B918" s="62"/>
      <c r="T918" s="14"/>
      <c r="U918" s="14"/>
      <c r="V918" s="14"/>
      <c r="W918" s="14"/>
    </row>
    <row r="919" spans="2:23" ht="12.75" customHeight="1" x14ac:dyDescent="0.35">
      <c r="B919" s="62"/>
      <c r="T919" s="14"/>
      <c r="U919" s="14"/>
      <c r="V919" s="14"/>
      <c r="W919" s="14"/>
    </row>
    <row r="920" spans="2:23" ht="12.75" customHeight="1" x14ac:dyDescent="0.35">
      <c r="B920" s="62"/>
      <c r="T920" s="14"/>
      <c r="U920" s="14"/>
      <c r="V920" s="14"/>
      <c r="W920" s="14"/>
    </row>
    <row r="921" spans="2:23" ht="12.75" customHeight="1" x14ac:dyDescent="0.35">
      <c r="B921" s="62"/>
      <c r="T921" s="14"/>
      <c r="U921" s="14"/>
      <c r="V921" s="14"/>
      <c r="W921" s="14"/>
    </row>
    <row r="922" spans="2:23" ht="12.75" customHeight="1" x14ac:dyDescent="0.35">
      <c r="B922" s="62"/>
      <c r="T922" s="14"/>
      <c r="U922" s="14"/>
      <c r="V922" s="14"/>
      <c r="W922" s="14"/>
    </row>
    <row r="923" spans="2:23" ht="12.75" customHeight="1" x14ac:dyDescent="0.35">
      <c r="B923" s="62"/>
      <c r="T923" s="14"/>
      <c r="U923" s="14"/>
      <c r="V923" s="14"/>
      <c r="W923" s="14"/>
    </row>
    <row r="924" spans="2:23" ht="12.75" customHeight="1" x14ac:dyDescent="0.35">
      <c r="B924" s="62"/>
      <c r="T924" s="14"/>
      <c r="U924" s="14"/>
      <c r="V924" s="14"/>
      <c r="W924" s="14"/>
    </row>
    <row r="925" spans="2:23" ht="12.75" customHeight="1" x14ac:dyDescent="0.35">
      <c r="B925" s="62"/>
      <c r="T925" s="14"/>
      <c r="U925" s="14"/>
      <c r="V925" s="14"/>
      <c r="W925" s="14"/>
    </row>
    <row r="926" spans="2:23" ht="12.75" customHeight="1" x14ac:dyDescent="0.35">
      <c r="B926" s="62"/>
      <c r="T926" s="14"/>
      <c r="U926" s="14"/>
      <c r="V926" s="14"/>
      <c r="W926" s="14"/>
    </row>
    <row r="927" spans="2:23" ht="12.75" customHeight="1" x14ac:dyDescent="0.35">
      <c r="B927" s="62"/>
      <c r="T927" s="14"/>
      <c r="U927" s="14"/>
      <c r="V927" s="14"/>
      <c r="W927" s="14"/>
    </row>
    <row r="928" spans="2:23" ht="12.75" customHeight="1" x14ac:dyDescent="0.35">
      <c r="B928" s="62"/>
      <c r="T928" s="14"/>
      <c r="U928" s="14"/>
      <c r="V928" s="14"/>
      <c r="W928" s="14"/>
    </row>
    <row r="929" spans="2:23" ht="12.75" customHeight="1" x14ac:dyDescent="0.35">
      <c r="B929" s="62"/>
      <c r="T929" s="14"/>
      <c r="U929" s="14"/>
      <c r="V929" s="14"/>
      <c r="W929" s="14"/>
    </row>
    <row r="930" spans="2:23" ht="12.75" customHeight="1" x14ac:dyDescent="0.35">
      <c r="B930" s="62"/>
      <c r="T930" s="14"/>
      <c r="U930" s="14"/>
      <c r="V930" s="14"/>
      <c r="W930" s="14"/>
    </row>
    <row r="931" spans="2:23" ht="12.75" customHeight="1" x14ac:dyDescent="0.35">
      <c r="B931" s="62"/>
      <c r="T931" s="14"/>
      <c r="U931" s="14"/>
      <c r="V931" s="14"/>
      <c r="W931" s="14"/>
    </row>
    <row r="932" spans="2:23" ht="12.75" customHeight="1" x14ac:dyDescent="0.35">
      <c r="B932" s="62"/>
      <c r="T932" s="14"/>
      <c r="U932" s="14"/>
      <c r="V932" s="14"/>
      <c r="W932" s="14"/>
    </row>
    <row r="933" spans="2:23" ht="12.75" customHeight="1" x14ac:dyDescent="0.35">
      <c r="B933" s="62"/>
      <c r="T933" s="14"/>
      <c r="U933" s="14"/>
      <c r="V933" s="14"/>
      <c r="W933" s="14"/>
    </row>
    <row r="934" spans="2:23" ht="12.75" customHeight="1" x14ac:dyDescent="0.35">
      <c r="B934" s="62"/>
      <c r="T934" s="14"/>
      <c r="U934" s="14"/>
      <c r="V934" s="14"/>
      <c r="W934" s="14"/>
    </row>
    <row r="935" spans="2:23" ht="12.75" customHeight="1" x14ac:dyDescent="0.35">
      <c r="B935" s="62"/>
      <c r="T935" s="14"/>
      <c r="U935" s="14"/>
      <c r="V935" s="14"/>
      <c r="W935" s="14"/>
    </row>
    <row r="936" spans="2:23" ht="12.75" customHeight="1" x14ac:dyDescent="0.35">
      <c r="B936" s="62"/>
      <c r="T936" s="14"/>
      <c r="U936" s="14"/>
      <c r="V936" s="14"/>
      <c r="W936" s="14"/>
    </row>
    <row r="937" spans="2:23" ht="12.75" customHeight="1" x14ac:dyDescent="0.35">
      <c r="B937" s="62"/>
      <c r="T937" s="14"/>
      <c r="U937" s="14"/>
      <c r="V937" s="14"/>
      <c r="W937" s="14"/>
    </row>
    <row r="938" spans="2:23" ht="12.75" customHeight="1" x14ac:dyDescent="0.35">
      <c r="B938" s="62"/>
      <c r="T938" s="14"/>
      <c r="U938" s="14"/>
      <c r="V938" s="14"/>
      <c r="W938" s="14"/>
    </row>
    <row r="939" spans="2:23" ht="12.75" customHeight="1" x14ac:dyDescent="0.35">
      <c r="B939" s="62"/>
      <c r="T939" s="14"/>
      <c r="U939" s="14"/>
      <c r="V939" s="14"/>
      <c r="W939" s="14"/>
    </row>
    <row r="940" spans="2:23" ht="12.75" customHeight="1" x14ac:dyDescent="0.35">
      <c r="B940" s="62"/>
      <c r="T940" s="14"/>
      <c r="U940" s="14"/>
      <c r="V940" s="14"/>
      <c r="W940" s="14"/>
    </row>
    <row r="941" spans="2:23" ht="12.75" customHeight="1" x14ac:dyDescent="0.35">
      <c r="B941" s="62"/>
      <c r="T941" s="14"/>
      <c r="U941" s="14"/>
      <c r="V941" s="14"/>
      <c r="W941" s="14"/>
    </row>
    <row r="942" spans="2:23" ht="12.75" customHeight="1" x14ac:dyDescent="0.35">
      <c r="B942" s="62"/>
      <c r="T942" s="14"/>
      <c r="U942" s="14"/>
      <c r="V942" s="14"/>
      <c r="W942" s="14"/>
    </row>
    <row r="943" spans="2:23" ht="12.75" customHeight="1" x14ac:dyDescent="0.35">
      <c r="B943" s="62"/>
      <c r="T943" s="14"/>
      <c r="U943" s="14"/>
      <c r="V943" s="14"/>
      <c r="W943" s="14"/>
    </row>
    <row r="944" spans="2:23" ht="12.75" customHeight="1" x14ac:dyDescent="0.35">
      <c r="B944" s="62"/>
      <c r="T944" s="14"/>
      <c r="U944" s="14"/>
      <c r="V944" s="14"/>
      <c r="W944" s="14"/>
    </row>
    <row r="945" spans="2:23" ht="12.75" customHeight="1" x14ac:dyDescent="0.35">
      <c r="B945" s="62"/>
      <c r="T945" s="14"/>
      <c r="U945" s="14"/>
      <c r="V945" s="14"/>
      <c r="W945" s="14"/>
    </row>
    <row r="946" spans="2:23" ht="12.75" customHeight="1" x14ac:dyDescent="0.35">
      <c r="B946" s="62"/>
      <c r="T946" s="14"/>
      <c r="U946" s="14"/>
      <c r="V946" s="14"/>
      <c r="W946" s="14"/>
    </row>
    <row r="947" spans="2:23" ht="12.75" customHeight="1" x14ac:dyDescent="0.35">
      <c r="B947" s="62"/>
      <c r="T947" s="14"/>
      <c r="U947" s="14"/>
      <c r="V947" s="14"/>
      <c r="W947" s="14"/>
    </row>
    <row r="948" spans="2:23" ht="12.75" customHeight="1" x14ac:dyDescent="0.35">
      <c r="B948" s="62"/>
      <c r="T948" s="14"/>
      <c r="U948" s="14"/>
      <c r="V948" s="14"/>
      <c r="W948" s="14"/>
    </row>
    <row r="949" spans="2:23" ht="12.75" customHeight="1" x14ac:dyDescent="0.35">
      <c r="B949" s="62"/>
      <c r="T949" s="14"/>
      <c r="U949" s="14"/>
      <c r="V949" s="14"/>
      <c r="W949" s="14"/>
    </row>
    <row r="950" spans="2:23" ht="12.75" customHeight="1" x14ac:dyDescent="0.35">
      <c r="B950" s="62"/>
      <c r="T950" s="14"/>
      <c r="U950" s="14"/>
      <c r="V950" s="14"/>
      <c r="W950" s="14"/>
    </row>
    <row r="951" spans="2:23" ht="12.75" customHeight="1" x14ac:dyDescent="0.35">
      <c r="B951" s="62"/>
      <c r="T951" s="14"/>
      <c r="U951" s="14"/>
      <c r="V951" s="14"/>
      <c r="W951" s="14"/>
    </row>
    <row r="952" spans="2:23" ht="12.75" customHeight="1" x14ac:dyDescent="0.35">
      <c r="B952" s="62"/>
      <c r="T952" s="14"/>
      <c r="U952" s="14"/>
      <c r="V952" s="14"/>
      <c r="W952" s="14"/>
    </row>
    <row r="953" spans="2:23" ht="12.75" customHeight="1" x14ac:dyDescent="0.35">
      <c r="B953" s="62"/>
      <c r="T953" s="14"/>
      <c r="U953" s="14"/>
      <c r="V953" s="14"/>
      <c r="W953" s="14"/>
    </row>
    <row r="954" spans="2:23" ht="12.75" customHeight="1" x14ac:dyDescent="0.35">
      <c r="B954" s="62"/>
      <c r="T954" s="14"/>
      <c r="U954" s="14"/>
      <c r="V954" s="14"/>
      <c r="W954" s="14"/>
    </row>
    <row r="955" spans="2:23" ht="12.75" customHeight="1" x14ac:dyDescent="0.35">
      <c r="B955" s="62"/>
      <c r="T955" s="14"/>
      <c r="U955" s="14"/>
      <c r="V955" s="14"/>
      <c r="W955" s="14"/>
    </row>
    <row r="956" spans="2:23" ht="12.75" customHeight="1" x14ac:dyDescent="0.35">
      <c r="B956" s="62"/>
      <c r="T956" s="14"/>
      <c r="U956" s="14"/>
      <c r="V956" s="14"/>
      <c r="W956" s="14"/>
    </row>
    <row r="957" spans="2:23" ht="12.75" customHeight="1" x14ac:dyDescent="0.35">
      <c r="B957" s="62"/>
      <c r="T957" s="14"/>
      <c r="U957" s="14"/>
      <c r="V957" s="14"/>
      <c r="W957" s="14"/>
    </row>
    <row r="958" spans="2:23" ht="12.75" customHeight="1" x14ac:dyDescent="0.35">
      <c r="B958" s="62"/>
      <c r="T958" s="14"/>
      <c r="U958" s="14"/>
      <c r="V958" s="14"/>
      <c r="W958" s="14"/>
    </row>
    <row r="959" spans="2:23" ht="12.75" customHeight="1" x14ac:dyDescent="0.35">
      <c r="B959" s="62"/>
      <c r="T959" s="14"/>
      <c r="U959" s="14"/>
      <c r="V959" s="14"/>
      <c r="W959" s="14"/>
    </row>
    <row r="960" spans="2:23" ht="12.75" customHeight="1" x14ac:dyDescent="0.35">
      <c r="B960" s="62"/>
      <c r="T960" s="14"/>
      <c r="U960" s="14"/>
      <c r="V960" s="14"/>
      <c r="W960" s="14"/>
    </row>
    <row r="961" spans="2:23" ht="12.75" customHeight="1" x14ac:dyDescent="0.35">
      <c r="B961" s="62"/>
      <c r="T961" s="14"/>
      <c r="U961" s="14"/>
      <c r="V961" s="14"/>
      <c r="W961" s="14"/>
    </row>
    <row r="962" spans="2:23" ht="12.75" customHeight="1" x14ac:dyDescent="0.35">
      <c r="B962" s="62"/>
      <c r="T962" s="14"/>
      <c r="U962" s="14"/>
      <c r="V962" s="14"/>
      <c r="W962" s="14"/>
    </row>
    <row r="963" spans="2:23" ht="12.75" customHeight="1" x14ac:dyDescent="0.35">
      <c r="B963" s="62"/>
      <c r="T963" s="14"/>
      <c r="U963" s="14"/>
      <c r="V963" s="14"/>
      <c r="W963" s="14"/>
    </row>
    <row r="964" spans="2:23" ht="12.75" customHeight="1" x14ac:dyDescent="0.35">
      <c r="B964" s="62"/>
      <c r="T964" s="14"/>
      <c r="U964" s="14"/>
      <c r="V964" s="14"/>
      <c r="W964" s="14"/>
    </row>
    <row r="965" spans="2:23" ht="12.75" customHeight="1" x14ac:dyDescent="0.35">
      <c r="B965" s="62"/>
      <c r="T965" s="14"/>
      <c r="U965" s="14"/>
      <c r="V965" s="14"/>
      <c r="W965" s="14"/>
    </row>
    <row r="966" spans="2:23" ht="12.75" customHeight="1" x14ac:dyDescent="0.35">
      <c r="B966" s="62"/>
      <c r="T966" s="14"/>
      <c r="U966" s="14"/>
      <c r="V966" s="14"/>
      <c r="W966" s="14"/>
    </row>
    <row r="967" spans="2:23" ht="12.75" customHeight="1" x14ac:dyDescent="0.35">
      <c r="B967" s="62"/>
      <c r="T967" s="14"/>
      <c r="U967" s="14"/>
      <c r="V967" s="14"/>
      <c r="W967" s="14"/>
    </row>
    <row r="968" spans="2:23" ht="12.75" customHeight="1" x14ac:dyDescent="0.35">
      <c r="B968" s="62"/>
      <c r="T968" s="14"/>
      <c r="U968" s="14"/>
      <c r="V968" s="14"/>
      <c r="W968" s="14"/>
    </row>
    <row r="969" spans="2:23" ht="12.75" customHeight="1" x14ac:dyDescent="0.35">
      <c r="B969" s="62"/>
      <c r="T969" s="14"/>
      <c r="U969" s="14"/>
      <c r="V969" s="14"/>
      <c r="W969" s="14"/>
    </row>
    <row r="970" spans="2:23" ht="12.75" customHeight="1" x14ac:dyDescent="0.35">
      <c r="B970" s="62"/>
      <c r="T970" s="14"/>
      <c r="U970" s="14"/>
      <c r="V970" s="14"/>
      <c r="W970" s="14"/>
    </row>
    <row r="971" spans="2:23" ht="12.75" customHeight="1" x14ac:dyDescent="0.35">
      <c r="B971" s="62"/>
      <c r="T971" s="14"/>
      <c r="U971" s="14"/>
      <c r="V971" s="14"/>
      <c r="W971" s="14"/>
    </row>
    <row r="972" spans="2:23" ht="12.75" customHeight="1" x14ac:dyDescent="0.35">
      <c r="B972" s="62"/>
      <c r="T972" s="14"/>
      <c r="U972" s="14"/>
      <c r="V972" s="14"/>
      <c r="W972" s="14"/>
    </row>
    <row r="973" spans="2:23" ht="12.75" customHeight="1" x14ac:dyDescent="0.35">
      <c r="B973" s="62"/>
      <c r="T973" s="14"/>
      <c r="U973" s="14"/>
      <c r="V973" s="14"/>
      <c r="W973" s="14"/>
    </row>
    <row r="974" spans="2:23" ht="12.75" customHeight="1" x14ac:dyDescent="0.35">
      <c r="B974" s="62"/>
      <c r="T974" s="14"/>
      <c r="U974" s="14"/>
      <c r="V974" s="14"/>
      <c r="W974" s="14"/>
    </row>
    <row r="975" spans="2:23" ht="12.75" customHeight="1" x14ac:dyDescent="0.35">
      <c r="B975" s="62"/>
      <c r="T975" s="14"/>
      <c r="U975" s="14"/>
      <c r="V975" s="14"/>
      <c r="W975" s="14"/>
    </row>
    <row r="976" spans="2:23" ht="12.75" customHeight="1" x14ac:dyDescent="0.35">
      <c r="B976" s="62"/>
      <c r="T976" s="14"/>
      <c r="U976" s="14"/>
      <c r="V976" s="14"/>
      <c r="W976" s="14"/>
    </row>
    <row r="977" spans="2:23" ht="12.75" customHeight="1" x14ac:dyDescent="0.35">
      <c r="B977" s="62"/>
      <c r="T977" s="14"/>
      <c r="U977" s="14"/>
      <c r="V977" s="14"/>
      <c r="W977" s="14"/>
    </row>
    <row r="978" spans="2:23" ht="12.75" customHeight="1" x14ac:dyDescent="0.35">
      <c r="B978" s="62"/>
      <c r="T978" s="14"/>
      <c r="U978" s="14"/>
      <c r="V978" s="14"/>
      <c r="W978" s="14"/>
    </row>
    <row r="979" spans="2:23" ht="12.75" customHeight="1" x14ac:dyDescent="0.35">
      <c r="B979" s="62"/>
      <c r="T979" s="14"/>
      <c r="U979" s="14"/>
      <c r="V979" s="14"/>
      <c r="W979" s="14"/>
    </row>
    <row r="980" spans="2:23" ht="12.75" customHeight="1" x14ac:dyDescent="0.35">
      <c r="B980" s="62"/>
      <c r="T980" s="14"/>
      <c r="U980" s="14"/>
      <c r="V980" s="14"/>
      <c r="W980" s="14"/>
    </row>
    <row r="981" spans="2:23" ht="12.75" customHeight="1" x14ac:dyDescent="0.35">
      <c r="B981" s="62"/>
      <c r="T981" s="14"/>
      <c r="U981" s="14"/>
      <c r="V981" s="14"/>
      <c r="W981" s="14"/>
    </row>
    <row r="982" spans="2:23" ht="12.75" customHeight="1" x14ac:dyDescent="0.35">
      <c r="B982" s="62"/>
      <c r="T982" s="14"/>
      <c r="U982" s="14"/>
      <c r="V982" s="14"/>
      <c r="W982" s="14"/>
    </row>
    <row r="983" spans="2:23" ht="12.75" customHeight="1" x14ac:dyDescent="0.35">
      <c r="B983" s="62"/>
      <c r="T983" s="14"/>
      <c r="U983" s="14"/>
      <c r="V983" s="14"/>
      <c r="W983" s="14"/>
    </row>
    <row r="984" spans="2:23" ht="12.75" customHeight="1" x14ac:dyDescent="0.35">
      <c r="B984" s="62"/>
      <c r="T984" s="14"/>
      <c r="U984" s="14"/>
      <c r="V984" s="14"/>
      <c r="W984" s="14"/>
    </row>
    <row r="985" spans="2:23" ht="12.75" customHeight="1" x14ac:dyDescent="0.35">
      <c r="B985" s="62"/>
      <c r="T985" s="14"/>
      <c r="U985" s="14"/>
      <c r="V985" s="14"/>
      <c r="W985" s="14"/>
    </row>
    <row r="986" spans="2:23" ht="12.75" customHeight="1" x14ac:dyDescent="0.35">
      <c r="B986" s="62"/>
      <c r="T986" s="14"/>
      <c r="U986" s="14"/>
      <c r="V986" s="14"/>
      <c r="W986" s="14"/>
    </row>
    <row r="987" spans="2:23" ht="12.75" customHeight="1" x14ac:dyDescent="0.35">
      <c r="B987" s="62"/>
      <c r="T987" s="14"/>
      <c r="U987" s="14"/>
      <c r="V987" s="14"/>
      <c r="W987" s="14"/>
    </row>
    <row r="988" spans="2:23" ht="12.75" customHeight="1" x14ac:dyDescent="0.35">
      <c r="B988" s="62"/>
      <c r="T988" s="14"/>
      <c r="U988" s="14"/>
      <c r="V988" s="14"/>
      <c r="W988" s="14"/>
    </row>
    <row r="989" spans="2:23" ht="12.75" customHeight="1" x14ac:dyDescent="0.35">
      <c r="B989" s="62"/>
      <c r="T989" s="14"/>
      <c r="U989" s="14"/>
      <c r="V989" s="14"/>
      <c r="W989" s="14"/>
    </row>
    <row r="990" spans="2:23" ht="12.75" customHeight="1" x14ac:dyDescent="0.35">
      <c r="B990" s="62"/>
      <c r="T990" s="14"/>
      <c r="U990" s="14"/>
      <c r="V990" s="14"/>
      <c r="W990" s="14"/>
    </row>
    <row r="991" spans="2:23" ht="12.75" customHeight="1" x14ac:dyDescent="0.35">
      <c r="B991" s="62"/>
      <c r="T991" s="14"/>
      <c r="U991" s="14"/>
      <c r="V991" s="14"/>
      <c r="W991" s="14"/>
    </row>
    <row r="992" spans="2:23" ht="12.75" customHeight="1" x14ac:dyDescent="0.35">
      <c r="B992" s="62"/>
      <c r="T992" s="14"/>
      <c r="U992" s="14"/>
      <c r="V992" s="14"/>
      <c r="W992" s="14"/>
    </row>
    <row r="993" spans="2:23" ht="12.75" customHeight="1" x14ac:dyDescent="0.35">
      <c r="B993" s="62"/>
      <c r="T993" s="14"/>
      <c r="U993" s="14"/>
      <c r="V993" s="14"/>
      <c r="W993" s="14"/>
    </row>
    <row r="994" spans="2:23" ht="12.75" customHeight="1" x14ac:dyDescent="0.35">
      <c r="B994" s="62"/>
      <c r="T994" s="14"/>
      <c r="U994" s="14"/>
      <c r="V994" s="14"/>
      <c r="W994" s="14"/>
    </row>
    <row r="995" spans="2:23" ht="12.75" customHeight="1" x14ac:dyDescent="0.35">
      <c r="B995" s="62"/>
      <c r="T995" s="14"/>
      <c r="U995" s="14"/>
      <c r="V995" s="14"/>
      <c r="W995" s="14"/>
    </row>
    <row r="996" spans="2:23" ht="12.75" customHeight="1" x14ac:dyDescent="0.35">
      <c r="B996" s="62"/>
      <c r="T996" s="14"/>
      <c r="U996" s="14"/>
      <c r="V996" s="14"/>
      <c r="W996" s="14"/>
    </row>
    <row r="997" spans="2:23" ht="12.75" customHeight="1" x14ac:dyDescent="0.35">
      <c r="B997" s="62"/>
      <c r="T997" s="14"/>
      <c r="U997" s="14"/>
      <c r="V997" s="14"/>
      <c r="W997" s="14"/>
    </row>
    <row r="998" spans="2:23" ht="12.75" customHeight="1" x14ac:dyDescent="0.35">
      <c r="B998" s="62"/>
      <c r="T998" s="14"/>
      <c r="U998" s="14"/>
      <c r="V998" s="14"/>
      <c r="W998" s="14"/>
    </row>
    <row r="999" spans="2:23" ht="12.75" customHeight="1" x14ac:dyDescent="0.35">
      <c r="B999" s="62"/>
      <c r="T999" s="14"/>
      <c r="U999" s="14"/>
      <c r="V999" s="14"/>
      <c r="W999" s="14"/>
    </row>
    <row r="1000" spans="2:23" ht="12.75" customHeight="1" x14ac:dyDescent="0.35">
      <c r="B1000" s="62"/>
      <c r="T1000" s="14"/>
      <c r="U1000" s="14"/>
      <c r="V1000" s="14"/>
      <c r="W1000" s="14"/>
    </row>
  </sheetData>
  <mergeCells count="13">
    <mergeCell ref="N125:O126"/>
    <mergeCell ref="J1:P2"/>
    <mergeCell ref="K3:P3"/>
    <mergeCell ref="N14:O15"/>
    <mergeCell ref="J37:N38"/>
    <mergeCell ref="J39:N39"/>
    <mergeCell ref="N47:O48"/>
    <mergeCell ref="G68:K68"/>
    <mergeCell ref="J73:P74"/>
    <mergeCell ref="K75:P75"/>
    <mergeCell ref="N86:O87"/>
    <mergeCell ref="J115:N116"/>
    <mergeCell ref="J117:N117"/>
  </mergeCells>
  <printOptions horizontalCentered="1" verticalCentered="1"/>
  <pageMargins left="0.23622047244094491" right="0.23622047244094491" top="0.15748031496062992" bottom="0.15748031496062992" header="0" footer="0"/>
  <pageSetup paperSize="9" orientation="landscape"/>
  <headerFooter>
    <oddFooter>&amp;CPrepared by Jim's Tournament Services 0274961945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e7bdf6c0c0b95fdb7499adf33be6f3b0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0bbb6d72b20698141df2306819cf4e20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DD68795B-2106-42D0-8B97-1E1330343FE1}"/>
</file>

<file path=customXml/itemProps2.xml><?xml version="1.0" encoding="utf-8"?>
<ds:datastoreItem xmlns:ds="http://schemas.openxmlformats.org/officeDocument/2006/customXml" ds:itemID="{23C4E38F-F3E9-426B-A36B-7691EB26E874}"/>
</file>

<file path=customXml/itemProps3.xml><?xml version="1.0" encoding="utf-8"?>
<ds:datastoreItem xmlns:ds="http://schemas.openxmlformats.org/officeDocument/2006/customXml" ds:itemID="{1A1EB286-1781-48AA-AE36-FBB7EF9F31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sections</vt:lpstr>
      <vt:lpstr>Score cards</vt:lpstr>
      <vt:lpstr>section play</vt:lpstr>
      <vt:lpstr>scores</vt:lpstr>
      <vt:lpstr>33 Qualify</vt:lpstr>
      <vt:lpstr>32 Qualify</vt:lpstr>
      <vt:lpstr>post_section</vt:lpstr>
      <vt:lpstr>post_sections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Kate2024</dc:creator>
  <cp:lastModifiedBy>Kate Smith</cp:lastModifiedBy>
  <dcterms:created xsi:type="dcterms:W3CDTF">2026-07-07T22:34:15Z</dcterms:created>
  <dcterms:modified xsi:type="dcterms:W3CDTF">2026-07-07T22:34:15Z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